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20" windowHeight="8820" activeTab="1"/>
  </bookViews>
  <sheets>
    <sheet name="Introduction" sheetId="1" r:id="rId1"/>
    <sheet name="Bull Expense Calculator" sheetId="2" r:id="rId2"/>
    <sheet name="Ration Cost Calculator" sheetId="3" r:id="rId3"/>
  </sheets>
  <definedNames>
    <definedName name="_xlnm.Print_Area" localSheetId="1">'Bull Expense Calculator'!$A$1:$H$46</definedName>
    <definedName name="_xlnm.Print_Area" localSheetId="0">'Introduction'!$A$1:$J$57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<sst xmlns="http://schemas.openxmlformats.org/spreadsheetml/2006/main" count="108" uniqueCount="103">
  <si>
    <t>Purchase Price:</t>
  </si>
  <si>
    <t>Salvage Value</t>
  </si>
  <si>
    <t>Feed</t>
  </si>
  <si>
    <t>Opportunity Cost</t>
  </si>
  <si>
    <t>Effective Cost</t>
  </si>
  <si>
    <t>Herd Life of Bull</t>
  </si>
  <si>
    <t>If you borrow the money then the rate is the interest rate charged.</t>
  </si>
  <si>
    <t>Total Yearly Expense</t>
  </si>
  <si>
    <t>Number of Cows</t>
  </si>
  <si>
    <t>Includes Rectal Evaluation, Semen Testing and trip charge</t>
  </si>
  <si>
    <t xml:space="preserve">Salvage Value: </t>
  </si>
  <si>
    <t>BSE-Vet Charge:</t>
  </si>
  <si>
    <t>Breeding Life in Herd-Years:</t>
  </si>
  <si>
    <t xml:space="preserve">Feed Costs/Year: </t>
  </si>
  <si>
    <t>Includes fence repair, fly control, labor, truck, etc.</t>
  </si>
  <si>
    <t>Opportunity Cost: What else can you do with the purchase price dollars?</t>
  </si>
  <si>
    <t>Prorated Effective Purchase Price</t>
  </si>
  <si>
    <t xml:space="preserve">Maintenance:  </t>
  </si>
  <si>
    <t>Maintenance</t>
  </si>
  <si>
    <t>Sale Price/Pound</t>
  </si>
  <si>
    <t>Interest Rate:</t>
  </si>
  <si>
    <t>.</t>
  </si>
  <si>
    <t>Typical pregnancy rate after exposure to bull</t>
  </si>
  <si>
    <t>Inputs:</t>
  </si>
  <si>
    <t xml:space="preserve"> CORN SILAGE</t>
  </si>
  <si>
    <t xml:space="preserve"> BROIL LITTER</t>
  </si>
  <si>
    <t xml:space="preserve"> ALFALFA HAY</t>
  </si>
  <si>
    <t xml:space="preserve"> GRASS HAY</t>
  </si>
  <si>
    <t xml:space="preserve"> SBOM 48%</t>
  </si>
  <si>
    <t xml:space="preserve"> OTHER FEED</t>
  </si>
  <si>
    <t>Price</t>
  </si>
  <si>
    <t>Price/ton</t>
  </si>
  <si>
    <t>Waste</t>
  </si>
  <si>
    <t>Total Feed</t>
  </si>
  <si>
    <t>Total Tons</t>
  </si>
  <si>
    <t>Bull Expense Calculator</t>
  </si>
  <si>
    <t>Feed/Day</t>
  </si>
  <si>
    <t>Pounds</t>
  </si>
  <si>
    <r>
      <t xml:space="preserve">Number of Cows in the Herd:   </t>
    </r>
    <r>
      <rPr>
        <sz val="10"/>
        <rFont val="Arial"/>
        <family val="2"/>
      </rPr>
      <t>You can put in up to six herd size scenarios.</t>
    </r>
  </si>
  <si>
    <t>Days on feed =</t>
  </si>
  <si>
    <t xml:space="preserve"> CORN GRAIN * </t>
  </si>
  <si>
    <t>* Corn Price is expressed as price per bushel</t>
  </si>
  <si>
    <t>Bull Ration Cost Calculator</t>
  </si>
  <si>
    <t>Land-Grant Universities - The Commonwealth Is Our Campus</t>
  </si>
  <si>
    <t>Extension is a joint program of Virginia Tech, Virginia State, the U.S. Department of Agriculture, and state and local governments.</t>
  </si>
  <si>
    <t>Virginia Cooperative Extension programs and employment are open to all; regardless of race, color, religion, sex, age,</t>
  </si>
  <si>
    <t>veteran status, national origin, disability, or political affiliation.  An equal opportunity/affirmative action employer</t>
  </si>
  <si>
    <t xml:space="preserve">Developed by: </t>
  </si>
  <si>
    <t>Bill Whittle, Extension Agent, Farm Business Management, PD 7</t>
  </si>
  <si>
    <t xml:space="preserve">Revised: </t>
  </si>
  <si>
    <t xml:space="preserve">          VIRGINIA COOPERATIVE EXTENSION</t>
  </si>
  <si>
    <t>Feed Stuff</t>
  </si>
  <si>
    <t>Developed by:</t>
  </si>
  <si>
    <t>six different herd sizes.</t>
  </si>
  <si>
    <t>Bull Expenses</t>
  </si>
  <si>
    <t xml:space="preserve">   Feed Cost Per Day</t>
  </si>
  <si>
    <t>Revised:</t>
  </si>
  <si>
    <t>Enter Your Values Here:</t>
  </si>
  <si>
    <t>Use Ration Cost Calculator on sheet to determine input.</t>
  </si>
  <si>
    <t>Per Cow Exposed Expense</t>
  </si>
  <si>
    <t>Percent Pregnant</t>
  </si>
  <si>
    <t>Per Pregnancy Expense</t>
  </si>
  <si>
    <t>Results</t>
  </si>
  <si>
    <t xml:space="preserve">Calculator allows you to input the bull's specific ration, cost f feed stuffs, percent of feed  </t>
  </si>
  <si>
    <t>wastage, and the length of the feeding period for a bull.  It is recommended that you</t>
  </si>
  <si>
    <t xml:space="preserve">develop a balanced ration for your herd bulls based on NRC requirements for the Weight, </t>
  </si>
  <si>
    <t>as determined by analysis.  The farmer may use the Ration Cost Calculator to change:</t>
  </si>
  <si>
    <t>1) the number of days you feed the bull.</t>
  </si>
  <si>
    <t>2) the name of a feed stuff (except Corn Grain).</t>
  </si>
  <si>
    <t>3) the price of a feed stuff.</t>
  </si>
  <si>
    <t>4) the pounds fed per day of a feed stuff.</t>
  </si>
  <si>
    <t>5) the percentage of waste of a particular feed.</t>
  </si>
  <si>
    <t xml:space="preserve">The input for feed cos per year is determined by using the Ration Cost Calculator.  The </t>
  </si>
  <si>
    <t xml:space="preserve">Frame, Age, of your bulls, farm environmental conditions and your available feed stuffs </t>
  </si>
  <si>
    <t xml:space="preserve">pregnancy expenses associated with of a bull thus allowing you to determine bull ownership expenses </t>
  </si>
  <si>
    <t xml:space="preserve">and compare bull ownership to artificial insemination or bull leasing programs.  You may input your own </t>
  </si>
  <si>
    <t xml:space="preserve">This spreadsheet will help determine total yearly bull expenses, per cow exposed bull expenses, and per </t>
  </si>
  <si>
    <t>Percent Pregnant:</t>
  </si>
  <si>
    <t>BSE/Vet Cost</t>
  </si>
  <si>
    <t>Expected market weight at the end of breeding herd life herd life:</t>
  </si>
  <si>
    <t xml:space="preserve">The Bull Expense Calculator consists of three sheets including; an Introduction, the Bull Expense Calculator </t>
  </si>
  <si>
    <t>1) Total Yearly Expense</t>
  </si>
  <si>
    <t>2) Per Cow Exposed Expense</t>
  </si>
  <si>
    <t>3) Per Pregnancy Expense</t>
  </si>
  <si>
    <t>The farmer may input:</t>
  </si>
  <si>
    <t>1) Bull purchase price</t>
  </si>
  <si>
    <t>2) Breeding life expectancy</t>
  </si>
  <si>
    <t>3) Salvage value</t>
  </si>
  <si>
    <t>4) Yearly Breeding Soundness Exam fees and other veterinarian expenses</t>
  </si>
  <si>
    <t>5) Interest rate/Opportunity costs on initial amount of purchase</t>
  </si>
  <si>
    <t>6) Yearly maintenance costs, including fence repair, fly control, pasture, etc.</t>
  </si>
  <si>
    <t>7) Feed Cost/year</t>
  </si>
  <si>
    <t>8) Number of cows in the Herd – you can enter up to six herd size scenarios.</t>
  </si>
  <si>
    <t xml:space="preserve">The purpose of the calculator is to assist beef producers in determining actual or expected costs associated with  </t>
  </si>
  <si>
    <t>keeping a herd bull for differing numbers of cows.  This information will provide a farmer with the basis for comparing</t>
  </si>
  <si>
    <t xml:space="preserve">the cost/benefit of a purchasing herd bulls at different prices or for comparing the cost/benefit of natural Service to </t>
  </si>
  <si>
    <t>implementing an Artificial Insemination program on all or a portion of the cow herd.</t>
  </si>
  <si>
    <t>(includes Input Form and Expense/Result Form), and the Ration Cost Calculator.  The Results on the Bull Expense</t>
  </si>
  <si>
    <t>Calculator reports the costs of keeping one bull in three formats:</t>
  </si>
  <si>
    <t xml:space="preserve">Feed cost per year is determined by using the Ration Cost Calculator.  The Ration Cost Calculator allows you to put in </t>
  </si>
  <si>
    <t>the bull’s specific ration, costs of feed stuffs, percent feed wastage, and the length of the feeding period for the bull.  It is</t>
  </si>
  <si>
    <t xml:space="preserve">recommeded that you develop a balanced ration for your herd bulls based on NRC requirements for Weight, Frame, Age, </t>
  </si>
  <si>
    <t xml:space="preserve">and farm environmental conditions.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</si>
</sst>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dd\-mmm\-yy_)"/>
    <numFmt numFmtId="166" formatCode="0_)"/>
    <numFmt numFmtId="167" formatCode="0.00_)"/>
    <numFmt numFmtId="168" formatCode="0.0_)"/>
    <numFmt numFmtId="169" formatCode="0.0"/>
    <numFmt numFmtId="170" formatCode="mmmm\ d\,\ yyyy"/>
    <numFmt numFmtId="171" formatCode="mmmm\-yy"/>
  </numFmts>
  <fonts count="17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0"/>
      <color indexed="12"/>
      <name val="Arial"/>
      <family val="0"/>
    </font>
    <font>
      <sz val="12"/>
      <name val="Arial"/>
      <family val="2"/>
    </font>
    <font>
      <sz val="10"/>
      <color indexed="48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b/>
      <sz val="14"/>
      <name val="Times New Roman"/>
      <family val="1"/>
    </font>
    <font>
      <sz val="8"/>
      <name val="Book Antiqua"/>
      <family val="1"/>
    </font>
    <font>
      <b/>
      <u val="single"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double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double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164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2" xfId="0" applyFont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1" fillId="0" borderId="3" xfId="0" applyFont="1" applyBorder="1" applyAlignment="1">
      <alignment wrapText="1"/>
    </xf>
    <xf numFmtId="0" fontId="0" fillId="0" borderId="4" xfId="0" applyBorder="1" applyAlignment="1">
      <alignment horizontal="center" wrapText="1"/>
    </xf>
    <xf numFmtId="164" fontId="0" fillId="0" borderId="4" xfId="0" applyNumberFormat="1" applyBorder="1" applyAlignment="1">
      <alignment horizontal="center" wrapText="1"/>
    </xf>
    <xf numFmtId="164" fontId="0" fillId="0" borderId="0" xfId="0" applyNumberFormat="1" applyBorder="1" applyAlignment="1">
      <alignment horizontal="center" wrapText="1"/>
    </xf>
    <xf numFmtId="0" fontId="1" fillId="2" borderId="5" xfId="0" applyFont="1" applyFill="1" applyBorder="1" applyAlignment="1">
      <alignment wrapText="1"/>
    </xf>
    <xf numFmtId="164" fontId="1" fillId="2" borderId="6" xfId="0" applyNumberFormat="1" applyFont="1" applyFill="1" applyBorder="1" applyAlignment="1">
      <alignment horizontal="center" wrapText="1"/>
    </xf>
    <xf numFmtId="164" fontId="1" fillId="0" borderId="0" xfId="0" applyNumberFormat="1" applyFont="1" applyFill="1" applyBorder="1" applyAlignment="1">
      <alignment horizontal="center" wrapText="1"/>
    </xf>
    <xf numFmtId="0" fontId="5" fillId="0" borderId="7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0" fillId="0" borderId="9" xfId="0" applyBorder="1" applyAlignment="1">
      <alignment/>
    </xf>
    <xf numFmtId="0" fontId="1" fillId="3" borderId="8" xfId="0" applyFont="1" applyFill="1" applyBorder="1" applyAlignment="1">
      <alignment/>
    </xf>
    <xf numFmtId="0" fontId="1" fillId="3" borderId="10" xfId="0" applyFont="1" applyFill="1" applyBorder="1" applyAlignment="1">
      <alignment wrapText="1"/>
    </xf>
    <xf numFmtId="164" fontId="0" fillId="3" borderId="11" xfId="0" applyNumberFormat="1" applyFill="1" applyBorder="1" applyAlignment="1">
      <alignment horizontal="center" wrapText="1"/>
    </xf>
    <xf numFmtId="0" fontId="1" fillId="0" borderId="12" xfId="0" applyFont="1" applyBorder="1" applyAlignment="1">
      <alignment wrapText="1"/>
    </xf>
    <xf numFmtId="164" fontId="0" fillId="0" borderId="13" xfId="0" applyNumberFormat="1" applyBorder="1" applyAlignment="1">
      <alignment horizontal="center" wrapText="1"/>
    </xf>
    <xf numFmtId="0" fontId="1" fillId="3" borderId="12" xfId="0" applyFont="1" applyFill="1" applyBorder="1" applyAlignment="1">
      <alignment wrapText="1"/>
    </xf>
    <xf numFmtId="164" fontId="0" fillId="3" borderId="13" xfId="0" applyNumberFormat="1" applyFill="1" applyBorder="1" applyAlignment="1">
      <alignment horizontal="center" wrapText="1"/>
    </xf>
    <xf numFmtId="164" fontId="0" fillId="3" borderId="14" xfId="0" applyNumberFormat="1" applyFill="1" applyBorder="1" applyAlignment="1">
      <alignment horizontal="center" wrapText="1"/>
    </xf>
    <xf numFmtId="164" fontId="0" fillId="0" borderId="15" xfId="0" applyNumberFormat="1" applyBorder="1" applyAlignment="1">
      <alignment horizontal="center" wrapText="1"/>
    </xf>
    <xf numFmtId="164" fontId="0" fillId="0" borderId="2" xfId="0" applyNumberFormat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164" fontId="0" fillId="0" borderId="16" xfId="0" applyNumberFormat="1" applyBorder="1" applyAlignment="1">
      <alignment horizontal="center" wrapText="1"/>
    </xf>
    <xf numFmtId="164" fontId="0" fillId="3" borderId="16" xfId="0" applyNumberFormat="1" applyFill="1" applyBorder="1" applyAlignment="1">
      <alignment horizontal="center" wrapText="1"/>
    </xf>
    <xf numFmtId="164" fontId="1" fillId="2" borderId="17" xfId="0" applyNumberFormat="1" applyFont="1" applyFill="1" applyBorder="1" applyAlignment="1">
      <alignment horizontal="center" wrapText="1"/>
    </xf>
    <xf numFmtId="164" fontId="0" fillId="3" borderId="18" xfId="0" applyNumberFormat="1" applyFill="1" applyBorder="1" applyAlignment="1">
      <alignment horizontal="center" wrapText="1"/>
    </xf>
    <xf numFmtId="164" fontId="0" fillId="0" borderId="19" xfId="0" applyNumberFormat="1" applyBorder="1" applyAlignment="1">
      <alignment horizontal="center" wrapText="1"/>
    </xf>
    <xf numFmtId="164" fontId="0" fillId="0" borderId="20" xfId="0" applyNumberFormat="1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164" fontId="0" fillId="0" borderId="21" xfId="0" applyNumberFormat="1" applyBorder="1" applyAlignment="1">
      <alignment horizontal="center" wrapText="1"/>
    </xf>
    <xf numFmtId="164" fontId="0" fillId="3" borderId="21" xfId="0" applyNumberFormat="1" applyFill="1" applyBorder="1" applyAlignment="1">
      <alignment horizontal="center" wrapText="1"/>
    </xf>
    <xf numFmtId="164" fontId="1" fillId="2" borderId="22" xfId="0" applyNumberFormat="1" applyFont="1" applyFill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0" fillId="0" borderId="0" xfId="0" applyFont="1" applyAlignment="1">
      <alignment/>
    </xf>
    <xf numFmtId="164" fontId="0" fillId="3" borderId="14" xfId="0" applyNumberFormat="1" applyFont="1" applyFill="1" applyBorder="1" applyAlignment="1">
      <alignment horizontal="center" wrapText="1"/>
    </xf>
    <xf numFmtId="164" fontId="0" fillId="3" borderId="18" xfId="0" applyNumberFormat="1" applyFont="1" applyFill="1" applyBorder="1" applyAlignment="1">
      <alignment horizontal="center" wrapText="1"/>
    </xf>
    <xf numFmtId="164" fontId="0" fillId="3" borderId="11" xfId="0" applyNumberFormat="1" applyFont="1" applyFill="1" applyBorder="1" applyAlignment="1">
      <alignment horizontal="center" wrapText="1"/>
    </xf>
    <xf numFmtId="0" fontId="1" fillId="4" borderId="5" xfId="0" applyFont="1" applyFill="1" applyBorder="1" applyAlignment="1">
      <alignment horizontal="center"/>
    </xf>
    <xf numFmtId="0" fontId="1" fillId="3" borderId="23" xfId="0" applyFont="1" applyFill="1" applyBorder="1" applyAlignment="1">
      <alignment/>
    </xf>
    <xf numFmtId="0" fontId="1" fillId="3" borderId="24" xfId="0" applyNumberFormat="1" applyFont="1" applyFill="1" applyBorder="1" applyAlignment="1">
      <alignment horizontal="center" wrapText="1"/>
    </xf>
    <xf numFmtId="0" fontId="0" fillId="3" borderId="24" xfId="0" applyFill="1" applyBorder="1" applyAlignment="1">
      <alignment/>
    </xf>
    <xf numFmtId="0" fontId="0" fillId="3" borderId="24" xfId="0" applyFill="1" applyBorder="1" applyAlignment="1">
      <alignment wrapText="1"/>
    </xf>
    <xf numFmtId="0" fontId="0" fillId="3" borderId="13" xfId="0" applyFill="1" applyBorder="1" applyAlignment="1">
      <alignment wrapText="1"/>
    </xf>
    <xf numFmtId="0" fontId="1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0" borderId="13" xfId="0" applyBorder="1" applyAlignment="1">
      <alignment/>
    </xf>
    <xf numFmtId="164" fontId="1" fillId="3" borderId="13" xfId="0" applyNumberFormat="1" applyFont="1" applyFill="1" applyBorder="1" applyAlignment="1">
      <alignment horizontal="center"/>
    </xf>
    <xf numFmtId="0" fontId="1" fillId="0" borderId="25" xfId="0" applyFont="1" applyBorder="1" applyAlignment="1">
      <alignment wrapText="1"/>
    </xf>
    <xf numFmtId="164" fontId="1" fillId="0" borderId="26" xfId="0" applyNumberFormat="1" applyFont="1" applyFill="1" applyBorder="1" applyAlignment="1">
      <alignment horizontal="center" wrapText="1"/>
    </xf>
    <xf numFmtId="164" fontId="1" fillId="0" borderId="11" xfId="0" applyNumberFormat="1" applyFont="1" applyFill="1" applyBorder="1" applyAlignment="1">
      <alignment horizontal="center" wrapText="1"/>
    </xf>
    <xf numFmtId="0" fontId="0" fillId="0" borderId="27" xfId="0" applyBorder="1" applyAlignment="1">
      <alignment/>
    </xf>
    <xf numFmtId="0" fontId="1" fillId="3" borderId="28" xfId="0" applyFont="1" applyFill="1" applyBorder="1" applyAlignment="1">
      <alignment/>
    </xf>
    <xf numFmtId="0" fontId="1" fillId="0" borderId="28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9" fontId="0" fillId="0" borderId="4" xfId="0" applyNumberFormat="1" applyFont="1" applyFill="1" applyBorder="1" applyAlignment="1">
      <alignment horizontal="center"/>
    </xf>
    <xf numFmtId="164" fontId="1" fillId="5" borderId="29" xfId="0" applyNumberFormat="1" applyFont="1" applyFill="1" applyBorder="1" applyAlignment="1" applyProtection="1">
      <alignment horizontal="center" wrapText="1"/>
      <protection locked="0"/>
    </xf>
    <xf numFmtId="0" fontId="1" fillId="5" borderId="29" xfId="0" applyNumberFormat="1" applyFont="1" applyFill="1" applyBorder="1" applyAlignment="1" applyProtection="1">
      <alignment horizontal="center" wrapText="1"/>
      <protection locked="0"/>
    </xf>
    <xf numFmtId="1" fontId="1" fillId="5" borderId="29" xfId="0" applyNumberFormat="1" applyFont="1" applyFill="1" applyBorder="1" applyAlignment="1" applyProtection="1">
      <alignment horizontal="center"/>
      <protection locked="0"/>
    </xf>
    <xf numFmtId="164" fontId="1" fillId="5" borderId="29" xfId="0" applyNumberFormat="1" applyFont="1" applyFill="1" applyBorder="1" applyAlignment="1" applyProtection="1">
      <alignment horizontal="center"/>
      <protection locked="0"/>
    </xf>
    <xf numFmtId="10" fontId="1" fillId="5" borderId="29" xfId="0" applyNumberFormat="1" applyFont="1" applyFill="1" applyBorder="1" applyAlignment="1" applyProtection="1">
      <alignment horizontal="center"/>
      <protection locked="0"/>
    </xf>
    <xf numFmtId="164" fontId="1" fillId="5" borderId="30" xfId="0" applyNumberFormat="1" applyFont="1" applyFill="1" applyBorder="1" applyAlignment="1" applyProtection="1">
      <alignment horizontal="center"/>
      <protection locked="0"/>
    </xf>
    <xf numFmtId="9" fontId="1" fillId="5" borderId="29" xfId="0" applyNumberFormat="1" applyFont="1" applyFill="1" applyBorder="1" applyAlignment="1" applyProtection="1">
      <alignment horizontal="center"/>
      <protection locked="0"/>
    </xf>
    <xf numFmtId="0" fontId="1" fillId="5" borderId="29" xfId="0" applyFont="1" applyFill="1" applyBorder="1" applyAlignment="1" applyProtection="1">
      <alignment horizontal="center"/>
      <protection locked="0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6" fillId="0" borderId="1" xfId="0" applyFont="1" applyBorder="1" applyAlignment="1" applyProtection="1">
      <alignment/>
      <protection locked="0"/>
    </xf>
    <xf numFmtId="0" fontId="0" fillId="0" borderId="0" xfId="0" applyFont="1" applyBorder="1" applyAlignment="1">
      <alignment/>
    </xf>
    <xf numFmtId="0" fontId="0" fillId="0" borderId="0" xfId="0" applyFont="1" applyBorder="1" applyAlignment="1" applyProtection="1">
      <alignment horizontal="right"/>
      <protection/>
    </xf>
    <xf numFmtId="0" fontId="1" fillId="0" borderId="1" xfId="0" applyFont="1" applyBorder="1" applyAlignment="1" applyProtection="1">
      <alignment horizontal="right"/>
      <protection/>
    </xf>
    <xf numFmtId="0" fontId="0" fillId="0" borderId="31" xfId="0" applyBorder="1" applyAlignment="1">
      <alignment/>
    </xf>
    <xf numFmtId="0" fontId="1" fillId="0" borderId="27" xfId="0" applyFont="1" applyBorder="1" applyAlignment="1">
      <alignment horizontal="center"/>
    </xf>
    <xf numFmtId="0" fontId="0" fillId="0" borderId="8" xfId="0" applyBorder="1" applyAlignment="1">
      <alignment/>
    </xf>
    <xf numFmtId="0" fontId="0" fillId="0" borderId="32" xfId="0" applyBorder="1" applyAlignment="1">
      <alignment/>
    </xf>
    <xf numFmtId="0" fontId="0" fillId="0" borderId="7" xfId="0" applyBorder="1" applyAlignment="1">
      <alignment/>
    </xf>
    <xf numFmtId="0" fontId="6" fillId="0" borderId="33" xfId="0" applyFont="1" applyBorder="1" applyAlignment="1" applyProtection="1">
      <alignment/>
      <protection locked="0"/>
    </xf>
    <xf numFmtId="0" fontId="6" fillId="0" borderId="34" xfId="0" applyFont="1" applyFill="1" applyBorder="1" applyAlignment="1" applyProtection="1">
      <alignment horizontal="center"/>
      <protection locked="0"/>
    </xf>
    <xf numFmtId="0" fontId="6" fillId="0" borderId="2" xfId="0" applyFont="1" applyBorder="1" applyAlignment="1" applyProtection="1">
      <alignment/>
      <protection locked="0"/>
    </xf>
    <xf numFmtId="0" fontId="0" fillId="0" borderId="35" xfId="0" applyFont="1" applyFill="1" applyBorder="1" applyAlignment="1" applyProtection="1">
      <alignment horizontal="center"/>
      <protection/>
    </xf>
    <xf numFmtId="0" fontId="1" fillId="0" borderId="36" xfId="0" applyFont="1" applyBorder="1" applyAlignment="1" applyProtection="1">
      <alignment horizontal="center"/>
      <protection locked="0"/>
    </xf>
    <xf numFmtId="164" fontId="8" fillId="0" borderId="37" xfId="0" applyNumberFormat="1" applyFont="1" applyFill="1" applyBorder="1" applyAlignment="1" applyProtection="1">
      <alignment horizontal="center"/>
      <protection/>
    </xf>
    <xf numFmtId="2" fontId="8" fillId="0" borderId="37" xfId="0" applyNumberFormat="1" applyFont="1" applyFill="1" applyBorder="1" applyAlignment="1" applyProtection="1">
      <alignment horizontal="center"/>
      <protection locked="0"/>
    </xf>
    <xf numFmtId="0" fontId="1" fillId="0" borderId="36" xfId="0" applyFont="1" applyBorder="1" applyAlignment="1" applyProtection="1">
      <alignment horizontal="center"/>
      <protection/>
    </xf>
    <xf numFmtId="0" fontId="1" fillId="0" borderId="38" xfId="0" applyFont="1" applyBorder="1" applyAlignment="1" applyProtection="1">
      <alignment horizontal="right"/>
      <protection/>
    </xf>
    <xf numFmtId="0" fontId="6" fillId="0" borderId="39" xfId="0" applyFont="1" applyBorder="1" applyAlignment="1" applyProtection="1">
      <alignment/>
      <protection locked="0"/>
    </xf>
    <xf numFmtId="166" fontId="0" fillId="0" borderId="1" xfId="0" applyNumberFormat="1" applyFont="1" applyBorder="1" applyAlignment="1" applyProtection="1">
      <alignment/>
      <protection/>
    </xf>
    <xf numFmtId="164" fontId="1" fillId="0" borderId="4" xfId="0" applyNumberFormat="1" applyFont="1" applyBorder="1" applyAlignment="1">
      <alignment horizontal="center"/>
    </xf>
    <xf numFmtId="165" fontId="1" fillId="0" borderId="40" xfId="0" applyNumberFormat="1" applyFont="1" applyBorder="1" applyAlignment="1" applyProtection="1">
      <alignment horizontal="left"/>
      <protection/>
    </xf>
    <xf numFmtId="164" fontId="1" fillId="0" borderId="41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9" fillId="0" borderId="0" xfId="0" applyFont="1" applyAlignment="1">
      <alignment horizontal="center"/>
    </xf>
    <xf numFmtId="0" fontId="1" fillId="0" borderId="39" xfId="0" applyFont="1" applyBorder="1" applyAlignment="1" applyProtection="1">
      <alignment horizontal="center"/>
      <protection locked="0"/>
    </xf>
    <xf numFmtId="0" fontId="1" fillId="0" borderId="38" xfId="0" applyFont="1" applyBorder="1" applyAlignment="1" applyProtection="1">
      <alignment horizontal="center"/>
      <protection/>
    </xf>
    <xf numFmtId="166" fontId="1" fillId="0" borderId="42" xfId="0" applyNumberFormat="1" applyFont="1" applyBorder="1" applyAlignment="1" applyProtection="1">
      <alignment horizontal="center" wrapText="1"/>
      <protection/>
    </xf>
    <xf numFmtId="0" fontId="8" fillId="0" borderId="43" xfId="0" applyFont="1" applyFill="1" applyBorder="1" applyAlignment="1" applyProtection="1">
      <alignment horizontal="center"/>
      <protection locked="0"/>
    </xf>
    <xf numFmtId="164" fontId="8" fillId="0" borderId="37" xfId="0" applyNumberFormat="1" applyFont="1" applyFill="1" applyBorder="1" applyAlignment="1" applyProtection="1">
      <alignment horizontal="center"/>
      <protection locked="0"/>
    </xf>
    <xf numFmtId="0" fontId="6" fillId="0" borderId="44" xfId="0" applyFont="1" applyBorder="1" applyAlignment="1" applyProtection="1">
      <alignment horizontal="center"/>
      <protection locked="0"/>
    </xf>
    <xf numFmtId="0" fontId="0" fillId="0" borderId="38" xfId="0" applyFont="1" applyBorder="1" applyAlignment="1">
      <alignment horizontal="center"/>
    </xf>
    <xf numFmtId="164" fontId="8" fillId="0" borderId="36" xfId="0" applyNumberFormat="1" applyFont="1" applyBorder="1" applyAlignment="1" applyProtection="1">
      <alignment horizontal="center"/>
      <protection locked="0"/>
    </xf>
    <xf numFmtId="164" fontId="8" fillId="0" borderId="36" xfId="0" applyNumberFormat="1" applyFont="1" applyBorder="1" applyAlignment="1">
      <alignment horizontal="center"/>
    </xf>
    <xf numFmtId="2" fontId="8" fillId="0" borderId="36" xfId="0" applyNumberFormat="1" applyFont="1" applyBorder="1" applyAlignment="1" applyProtection="1">
      <alignment horizontal="center"/>
      <protection locked="0"/>
    </xf>
    <xf numFmtId="9" fontId="8" fillId="0" borderId="36" xfId="0" applyNumberFormat="1" applyFont="1" applyBorder="1" applyAlignment="1" applyProtection="1">
      <alignment horizontal="center"/>
      <protection locked="0"/>
    </xf>
    <xf numFmtId="2" fontId="0" fillId="0" borderId="38" xfId="0" applyNumberFormat="1" applyBorder="1" applyAlignment="1">
      <alignment horizontal="center"/>
    </xf>
    <xf numFmtId="164" fontId="0" fillId="0" borderId="27" xfId="0" applyNumberFormat="1" applyBorder="1" applyAlignment="1">
      <alignment horizontal="center"/>
    </xf>
    <xf numFmtId="0" fontId="6" fillId="0" borderId="12" xfId="0" applyFont="1" applyBorder="1" applyAlignment="1" applyProtection="1">
      <alignment horizontal="center"/>
      <protection locked="0"/>
    </xf>
    <xf numFmtId="0" fontId="0" fillId="0" borderId="16" xfId="0" applyFont="1" applyBorder="1" applyAlignment="1">
      <alignment horizontal="center"/>
    </xf>
    <xf numFmtId="164" fontId="8" fillId="0" borderId="21" xfId="0" applyNumberFormat="1" applyFont="1" applyBorder="1" applyAlignment="1" applyProtection="1">
      <alignment horizontal="center"/>
      <protection locked="0"/>
    </xf>
    <xf numFmtId="164" fontId="8" fillId="0" borderId="21" xfId="0" applyNumberFormat="1" applyFont="1" applyBorder="1" applyAlignment="1">
      <alignment horizontal="center"/>
    </xf>
    <xf numFmtId="2" fontId="8" fillId="0" borderId="21" xfId="0" applyNumberFormat="1" applyFont="1" applyBorder="1" applyAlignment="1" applyProtection="1">
      <alignment horizontal="center"/>
      <protection locked="0"/>
    </xf>
    <xf numFmtId="9" fontId="8" fillId="0" borderId="21" xfId="0" applyNumberFormat="1" applyFont="1" applyBorder="1" applyAlignment="1" applyProtection="1">
      <alignment horizontal="center"/>
      <protection locked="0"/>
    </xf>
    <xf numFmtId="2" fontId="0" fillId="0" borderId="16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0" fontId="0" fillId="0" borderId="12" xfId="0" applyFont="1" applyBorder="1" applyAlignment="1" applyProtection="1">
      <alignment horizontal="center"/>
      <protection/>
    </xf>
    <xf numFmtId="9" fontId="8" fillId="0" borderId="45" xfId="0" applyNumberFormat="1" applyFont="1" applyFill="1" applyBorder="1" applyAlignment="1" applyProtection="1">
      <alignment horizontal="center"/>
      <protection locked="0"/>
    </xf>
    <xf numFmtId="2" fontId="0" fillId="0" borderId="45" xfId="0" applyNumberFormat="1" applyFill="1" applyBorder="1" applyAlignment="1">
      <alignment horizontal="center"/>
    </xf>
    <xf numFmtId="164" fontId="0" fillId="0" borderId="46" xfId="0" applyNumberFormat="1" applyFill="1" applyBorder="1" applyAlignment="1">
      <alignment horizontal="center"/>
    </xf>
    <xf numFmtId="49" fontId="7" fillId="0" borderId="0" xfId="0" applyNumberFormat="1" applyFont="1" applyFill="1" applyAlignment="1">
      <alignment/>
    </xf>
    <xf numFmtId="171" fontId="0" fillId="0" borderId="0" xfId="0" applyNumberFormat="1" applyAlignment="1">
      <alignment/>
    </xf>
    <xf numFmtId="164" fontId="10" fillId="0" borderId="0" xfId="0" applyNumberFormat="1" applyFont="1" applyFill="1" applyBorder="1" applyAlignment="1">
      <alignment horizontal="righ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164" fontId="5" fillId="0" borderId="0" xfId="0" applyNumberFormat="1" applyFont="1" applyFill="1" applyBorder="1" applyAlignment="1">
      <alignment horizontal="left" wrapText="1"/>
    </xf>
    <xf numFmtId="171" fontId="10" fillId="0" borderId="0" xfId="0" applyNumberFormat="1" applyFont="1" applyFill="1" applyBorder="1" applyAlignment="1">
      <alignment horizontal="center" wrapText="1"/>
    </xf>
    <xf numFmtId="0" fontId="10" fillId="0" borderId="0" xfId="0" applyFont="1" applyAlignment="1">
      <alignment/>
    </xf>
    <xf numFmtId="164" fontId="1" fillId="3" borderId="4" xfId="0" applyNumberFormat="1" applyFont="1" applyFill="1" applyBorder="1" applyAlignment="1">
      <alignment horizontal="center"/>
    </xf>
    <xf numFmtId="0" fontId="1" fillId="0" borderId="12" xfId="0" applyFont="1" applyFill="1" applyBorder="1" applyAlignment="1" applyProtection="1">
      <alignment horizontal="center"/>
      <protection locked="0"/>
    </xf>
    <xf numFmtId="0" fontId="6" fillId="0" borderId="21" xfId="0" applyFont="1" applyBorder="1" applyAlignment="1" applyProtection="1">
      <alignment/>
      <protection locked="0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right"/>
    </xf>
    <xf numFmtId="0" fontId="0" fillId="3" borderId="9" xfId="0" applyFill="1" applyBorder="1" applyAlignment="1">
      <alignment/>
    </xf>
    <xf numFmtId="0" fontId="1" fillId="0" borderId="32" xfId="0" applyFont="1" applyBorder="1" applyAlignment="1">
      <alignment/>
    </xf>
    <xf numFmtId="0" fontId="13" fillId="0" borderId="0" xfId="0" applyFont="1" applyAlignment="1">
      <alignment horizontal="center"/>
    </xf>
    <xf numFmtId="0" fontId="0" fillId="3" borderId="13" xfId="0" applyFill="1" applyBorder="1" applyAlignment="1">
      <alignment/>
    </xf>
    <xf numFmtId="0" fontId="3" fillId="0" borderId="2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" fillId="6" borderId="23" xfId="0" applyFont="1" applyFill="1" applyBorder="1" applyAlignment="1">
      <alignment/>
    </xf>
    <xf numFmtId="0" fontId="1" fillId="3" borderId="23" xfId="0" applyFont="1" applyFill="1" applyBorder="1" applyAlignment="1">
      <alignment/>
    </xf>
    <xf numFmtId="0" fontId="1" fillId="0" borderId="23" xfId="0" applyFont="1" applyBorder="1" applyAlignment="1">
      <alignment vertical="top" wrapText="1"/>
    </xf>
    <xf numFmtId="0" fontId="0" fillId="0" borderId="29" xfId="0" applyFont="1" applyBorder="1" applyAlignment="1">
      <alignment/>
    </xf>
    <xf numFmtId="0" fontId="0" fillId="0" borderId="47" xfId="0" applyBorder="1" applyAlignment="1">
      <alignment/>
    </xf>
    <xf numFmtId="0" fontId="0" fillId="3" borderId="47" xfId="0" applyFill="1" applyBorder="1" applyAlignment="1">
      <alignment/>
    </xf>
    <xf numFmtId="0" fontId="0" fillId="0" borderId="39" xfId="0" applyBorder="1" applyAlignment="1">
      <alignment/>
    </xf>
    <xf numFmtId="0" fontId="0" fillId="0" borderId="47" xfId="0" applyFont="1" applyBorder="1" applyAlignment="1">
      <alignment horizontal="left"/>
    </xf>
    <xf numFmtId="0" fontId="1" fillId="3" borderId="5" xfId="0" applyFont="1" applyFill="1" applyBorder="1" applyAlignment="1">
      <alignment wrapText="1"/>
    </xf>
    <xf numFmtId="9" fontId="0" fillId="3" borderId="17" xfId="0" applyNumberFormat="1" applyFill="1" applyBorder="1" applyAlignment="1">
      <alignment horizontal="center" wrapText="1"/>
    </xf>
    <xf numFmtId="0" fontId="1" fillId="2" borderId="22" xfId="0" applyFont="1" applyFill="1" applyBorder="1" applyAlignment="1">
      <alignment wrapText="1"/>
    </xf>
    <xf numFmtId="164" fontId="0" fillId="0" borderId="0" xfId="0" applyNumberFormat="1" applyFill="1" applyBorder="1" applyAlignment="1">
      <alignment horizontal="center" wrapText="1"/>
    </xf>
    <xf numFmtId="0" fontId="1" fillId="2" borderId="3" xfId="0" applyFont="1" applyFill="1" applyBorder="1" applyAlignment="1">
      <alignment wrapText="1"/>
    </xf>
    <xf numFmtId="164" fontId="1" fillId="2" borderId="15" xfId="0" applyNumberFormat="1" applyFont="1" applyFill="1" applyBorder="1" applyAlignment="1">
      <alignment horizontal="center" wrapText="1"/>
    </xf>
    <xf numFmtId="0" fontId="0" fillId="0" borderId="0" xfId="0" applyBorder="1" applyAlignment="1">
      <alignment wrapText="1"/>
    </xf>
    <xf numFmtId="0" fontId="1" fillId="3" borderId="48" xfId="0" applyFont="1" applyFill="1" applyBorder="1" applyAlignment="1">
      <alignment wrapText="1"/>
    </xf>
    <xf numFmtId="164" fontId="0" fillId="3" borderId="49" xfId="0" applyNumberFormat="1" applyFill="1" applyBorder="1" applyAlignment="1">
      <alignment horizontal="center" wrapText="1"/>
    </xf>
    <xf numFmtId="164" fontId="0" fillId="3" borderId="50" xfId="0" applyNumberFormat="1" applyFill="1" applyBorder="1" applyAlignment="1">
      <alignment horizontal="center" wrapText="1"/>
    </xf>
    <xf numFmtId="164" fontId="1" fillId="3" borderId="30" xfId="0" applyNumberFormat="1" applyFont="1" applyFill="1" applyBorder="1" applyAlignment="1" applyProtection="1">
      <alignment horizontal="center"/>
      <protection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3" borderId="51" xfId="0" applyFill="1" applyBorder="1" applyAlignment="1">
      <alignment/>
    </xf>
    <xf numFmtId="0" fontId="1" fillId="3" borderId="3" xfId="0" applyFont="1" applyFill="1" applyBorder="1" applyAlignment="1">
      <alignment/>
    </xf>
    <xf numFmtId="0" fontId="1" fillId="0" borderId="52" xfId="0" applyFont="1" applyBorder="1" applyAlignment="1">
      <alignment/>
    </xf>
    <xf numFmtId="0" fontId="1" fillId="0" borderId="15" xfId="0" applyFont="1" applyBorder="1" applyAlignment="1">
      <alignment horizontal="right"/>
    </xf>
    <xf numFmtId="0" fontId="15" fillId="0" borderId="0" xfId="0" applyFont="1" applyBorder="1" applyAlignment="1">
      <alignment/>
    </xf>
    <xf numFmtId="0" fontId="5" fillId="0" borderId="30" xfId="0" applyFont="1" applyBorder="1" applyAlignment="1">
      <alignment horizontal="center"/>
    </xf>
    <xf numFmtId="0" fontId="1" fillId="3" borderId="53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horizontal="left"/>
    </xf>
    <xf numFmtId="0" fontId="3" fillId="3" borderId="7" xfId="0" applyFont="1" applyFill="1" applyBorder="1" applyAlignment="1">
      <alignment horizontal="center"/>
    </xf>
    <xf numFmtId="0" fontId="16" fillId="0" borderId="29" xfId="0" applyFont="1" applyBorder="1" applyAlignment="1">
      <alignment horizontal="center" wrapText="1"/>
    </xf>
    <xf numFmtId="9" fontId="1" fillId="3" borderId="6" xfId="0" applyNumberFormat="1" applyFont="1" applyFill="1" applyBorder="1" applyAlignment="1">
      <alignment horizontal="center"/>
    </xf>
    <xf numFmtId="0" fontId="0" fillId="3" borderId="9" xfId="0" applyFill="1" applyBorder="1" applyAlignment="1" applyProtection="1">
      <alignment/>
      <protection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7" xfId="0" applyFont="1" applyBorder="1" applyAlignment="1">
      <alignment horizontal="center"/>
    </xf>
    <xf numFmtId="0" fontId="14" fillId="0" borderId="7" xfId="0" applyFont="1" applyBorder="1" applyAlignment="1">
      <alignment horizontal="center" wrapText="1"/>
    </xf>
    <xf numFmtId="0" fontId="2" fillId="0" borderId="54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14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95250</xdr:rowOff>
    </xdr:from>
    <xdr:to>
      <xdr:col>1</xdr:col>
      <xdr:colOff>276225</xdr:colOff>
      <xdr:row>6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5300"/>
          <a:ext cx="13144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285750</xdr:colOff>
      <xdr:row>1</xdr:row>
      <xdr:rowOff>171450</xdr:rowOff>
    </xdr:from>
    <xdr:to>
      <xdr:col>10</xdr:col>
      <xdr:colOff>542925</xdr:colOff>
      <xdr:row>6</xdr:row>
      <xdr:rowOff>66675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333375"/>
          <a:ext cx="16192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6"/>
  <sheetViews>
    <sheetView showGridLines="0" view="pageBreakPreview" zoomScaleSheetLayoutView="100" workbookViewId="0" topLeftCell="A1">
      <selection activeCell="L29" sqref="L29"/>
    </sheetView>
  </sheetViews>
  <sheetFormatPr defaultColWidth="9.140625" defaultRowHeight="12.75"/>
  <cols>
    <col min="1" max="1" width="15.57421875" style="0" bestFit="1" customWidth="1"/>
    <col min="10" max="10" width="11.28125" style="0" customWidth="1"/>
  </cols>
  <sheetData>
    <row r="2" spans="2:3" ht="18.75">
      <c r="B2" s="138"/>
      <c r="C2" s="138"/>
    </row>
    <row r="3" spans="2:8" ht="18.75">
      <c r="B3" s="192" t="s">
        <v>50</v>
      </c>
      <c r="C3" s="192"/>
      <c r="D3" s="192"/>
      <c r="E3" s="192"/>
      <c r="F3" s="192"/>
      <c r="G3" s="192"/>
      <c r="H3" s="192"/>
    </row>
    <row r="11" spans="1:10" ht="23.25">
      <c r="A11" s="190" t="s">
        <v>35</v>
      </c>
      <c r="B11" s="191"/>
      <c r="C11" s="191"/>
      <c r="D11" s="191"/>
      <c r="E11" s="191"/>
      <c r="F11" s="191"/>
      <c r="G11" s="191"/>
      <c r="H11" s="191"/>
      <c r="I11" s="191"/>
      <c r="J11" s="191"/>
    </row>
    <row r="12" spans="1:10" ht="23.25">
      <c r="A12" s="151"/>
      <c r="B12" s="109"/>
      <c r="C12" s="109"/>
      <c r="D12" s="109"/>
      <c r="E12" s="109"/>
      <c r="F12" s="109"/>
      <c r="G12" s="109"/>
      <c r="H12" s="109"/>
      <c r="I12" s="109"/>
      <c r="J12" s="109"/>
    </row>
    <row r="13" spans="1:9" ht="12.75" customHeight="1">
      <c r="A13" s="109"/>
      <c r="B13" s="109"/>
      <c r="C13" s="109"/>
      <c r="D13" s="109"/>
      <c r="E13" s="109"/>
      <c r="F13" s="109"/>
      <c r="G13" s="109"/>
      <c r="H13" s="109"/>
      <c r="I13" s="109"/>
    </row>
    <row r="14" spans="1:5" ht="15.75">
      <c r="A14" s="108" t="s">
        <v>47</v>
      </c>
      <c r="B14" s="140"/>
      <c r="C14" s="146" t="s">
        <v>48</v>
      </c>
      <c r="D14" s="18"/>
      <c r="E14" s="18"/>
    </row>
    <row r="15" spans="1:3" ht="15">
      <c r="A15" s="135" t="s">
        <v>49</v>
      </c>
      <c r="B15" s="107"/>
      <c r="C15" s="136">
        <v>39206</v>
      </c>
    </row>
    <row r="16" spans="1:2" ht="15">
      <c r="A16" s="107"/>
      <c r="B16" s="107"/>
    </row>
    <row r="17" spans="1:10" ht="12.75">
      <c r="A17" s="46" t="s">
        <v>93</v>
      </c>
      <c r="B17" s="46"/>
      <c r="C17" s="46"/>
      <c r="D17" s="46"/>
      <c r="E17" s="46"/>
      <c r="F17" s="46"/>
      <c r="G17" s="46"/>
      <c r="H17" s="46"/>
      <c r="I17" s="46"/>
      <c r="J17" s="46"/>
    </row>
    <row r="18" spans="1:10" ht="12.75">
      <c r="A18" s="46" t="s">
        <v>94</v>
      </c>
      <c r="B18" s="46"/>
      <c r="C18" s="46"/>
      <c r="D18" s="46"/>
      <c r="E18" s="46"/>
      <c r="F18" s="46"/>
      <c r="G18" s="46"/>
      <c r="H18" s="46"/>
      <c r="I18" s="46"/>
      <c r="J18" s="46"/>
    </row>
    <row r="19" spans="1:10" ht="12.75">
      <c r="A19" s="46" t="s">
        <v>95</v>
      </c>
      <c r="B19" s="46"/>
      <c r="C19" s="46"/>
      <c r="D19" s="46"/>
      <c r="E19" s="46"/>
      <c r="F19" s="46"/>
      <c r="G19" s="46"/>
      <c r="H19" s="46"/>
      <c r="I19" s="46"/>
      <c r="J19" s="46"/>
    </row>
    <row r="20" spans="1:10" ht="12.75">
      <c r="A20" s="46" t="s">
        <v>96</v>
      </c>
      <c r="B20" s="46"/>
      <c r="C20" s="46"/>
      <c r="D20" s="46"/>
      <c r="E20" s="46"/>
      <c r="F20" s="46"/>
      <c r="G20" s="46"/>
      <c r="H20" s="46"/>
      <c r="I20" s="46"/>
      <c r="J20" s="46"/>
    </row>
    <row r="21" spans="1:10" ht="12.75">
      <c r="A21" s="46"/>
      <c r="B21" s="46"/>
      <c r="C21" s="46"/>
      <c r="D21" s="46"/>
      <c r="E21" s="46"/>
      <c r="F21" s="46"/>
      <c r="G21" s="46"/>
      <c r="H21" s="46"/>
      <c r="I21" s="46"/>
      <c r="J21" s="46"/>
    </row>
    <row r="22" spans="1:10" ht="12.75">
      <c r="A22" s="46" t="s">
        <v>80</v>
      </c>
      <c r="B22" s="46"/>
      <c r="C22" s="46"/>
      <c r="D22" s="46"/>
      <c r="E22" s="46"/>
      <c r="F22" s="46"/>
      <c r="G22" s="46"/>
      <c r="H22" s="46"/>
      <c r="I22" s="46"/>
      <c r="J22" s="46"/>
    </row>
    <row r="23" spans="1:10" ht="12.75">
      <c r="A23" s="46" t="s">
        <v>97</v>
      </c>
      <c r="B23" s="46"/>
      <c r="C23" s="46"/>
      <c r="D23" s="46"/>
      <c r="E23" s="46"/>
      <c r="F23" s="46"/>
      <c r="G23" s="46"/>
      <c r="H23" s="46"/>
      <c r="I23" s="46"/>
      <c r="J23" s="46"/>
    </row>
    <row r="24" spans="1:10" ht="12.75">
      <c r="A24" s="46" t="s">
        <v>98</v>
      </c>
      <c r="B24" s="46"/>
      <c r="C24" s="46"/>
      <c r="D24" s="46"/>
      <c r="E24" s="46"/>
      <c r="F24" s="46"/>
      <c r="G24" s="46"/>
      <c r="H24" s="46"/>
      <c r="I24" s="46"/>
      <c r="J24" s="46"/>
    </row>
    <row r="25" spans="1:10" ht="12.75">
      <c r="A25" s="46"/>
      <c r="B25" s="46" t="s">
        <v>81</v>
      </c>
      <c r="C25" s="46"/>
      <c r="D25" s="46"/>
      <c r="E25" s="46"/>
      <c r="F25" s="46"/>
      <c r="G25" s="46"/>
      <c r="H25" s="46"/>
      <c r="I25" s="46"/>
      <c r="J25" s="46"/>
    </row>
    <row r="26" spans="1:10" ht="12.75">
      <c r="A26" s="46"/>
      <c r="B26" s="46" t="s">
        <v>82</v>
      </c>
      <c r="C26" s="46"/>
      <c r="D26" s="46"/>
      <c r="E26" s="46"/>
      <c r="F26" s="46"/>
      <c r="G26" s="46"/>
      <c r="H26" s="46"/>
      <c r="I26" s="46"/>
      <c r="J26" s="46"/>
    </row>
    <row r="27" spans="1:10" ht="12.75">
      <c r="A27" s="46"/>
      <c r="B27" s="46" t="s">
        <v>83</v>
      </c>
      <c r="C27" s="46"/>
      <c r="D27" s="46"/>
      <c r="E27" s="46"/>
      <c r="F27" s="46"/>
      <c r="G27" s="46"/>
      <c r="H27" s="46"/>
      <c r="I27" s="46"/>
      <c r="J27" s="46"/>
    </row>
    <row r="28" spans="1:10" ht="12.75">
      <c r="A28" s="46"/>
      <c r="B28" s="46"/>
      <c r="C28" s="46"/>
      <c r="D28" s="46"/>
      <c r="E28" s="46"/>
      <c r="F28" s="46"/>
      <c r="G28" s="46"/>
      <c r="H28" s="46"/>
      <c r="I28" s="46"/>
      <c r="J28" s="46"/>
    </row>
    <row r="29" spans="1:10" ht="12.75">
      <c r="A29" s="46" t="s">
        <v>84</v>
      </c>
      <c r="B29" s="46"/>
      <c r="C29" s="46"/>
      <c r="D29" s="46"/>
      <c r="E29" s="46"/>
      <c r="F29" s="46"/>
      <c r="G29" s="46"/>
      <c r="H29" s="46"/>
      <c r="I29" s="46"/>
      <c r="J29" s="46"/>
    </row>
    <row r="30" spans="1:10" ht="12.75">
      <c r="A30" s="46"/>
      <c r="B30" s="46" t="s">
        <v>85</v>
      </c>
      <c r="C30" s="46"/>
      <c r="D30" s="46"/>
      <c r="E30" s="46"/>
      <c r="F30" s="46"/>
      <c r="G30" s="46"/>
      <c r="H30" s="46"/>
      <c r="I30" s="46"/>
      <c r="J30" s="46"/>
    </row>
    <row r="31" spans="1:10" ht="12.75">
      <c r="A31" s="46"/>
      <c r="B31" s="46" t="s">
        <v>86</v>
      </c>
      <c r="C31" s="46"/>
      <c r="D31" s="46"/>
      <c r="E31" s="46"/>
      <c r="F31" s="46"/>
      <c r="G31" s="46"/>
      <c r="H31" s="46"/>
      <c r="I31" s="46"/>
      <c r="J31" s="46"/>
    </row>
    <row r="32" spans="1:10" ht="12.75">
      <c r="A32" s="46"/>
      <c r="B32" s="46" t="s">
        <v>87</v>
      </c>
      <c r="C32" s="46"/>
      <c r="D32" s="46"/>
      <c r="E32" s="46"/>
      <c r="F32" s="46"/>
      <c r="G32" s="46"/>
      <c r="H32" s="46"/>
      <c r="I32" s="46"/>
      <c r="J32" s="46"/>
    </row>
    <row r="33" spans="1:10" ht="12.75">
      <c r="A33" s="46"/>
      <c r="B33" s="46" t="s">
        <v>88</v>
      </c>
      <c r="C33" s="46"/>
      <c r="D33" s="46"/>
      <c r="E33" s="46"/>
      <c r="F33" s="46"/>
      <c r="G33" s="46"/>
      <c r="H33" s="46"/>
      <c r="I33" s="46"/>
      <c r="J33" s="46"/>
    </row>
    <row r="34" spans="1:10" ht="12.75">
      <c r="A34" s="46"/>
      <c r="B34" s="46" t="s">
        <v>89</v>
      </c>
      <c r="C34" s="46"/>
      <c r="D34" s="46"/>
      <c r="E34" s="46"/>
      <c r="F34" s="46"/>
      <c r="G34" s="46"/>
      <c r="H34" s="46"/>
      <c r="I34" s="46"/>
      <c r="J34" s="46"/>
    </row>
    <row r="35" spans="1:10" ht="12.75">
      <c r="A35" s="46"/>
      <c r="B35" s="46" t="s">
        <v>90</v>
      </c>
      <c r="C35" s="46"/>
      <c r="D35" s="46"/>
      <c r="E35" s="46"/>
      <c r="F35" s="46"/>
      <c r="G35" s="46"/>
      <c r="H35" s="46"/>
      <c r="I35" s="46"/>
      <c r="J35" s="46"/>
    </row>
    <row r="36" spans="1:10" ht="12.75">
      <c r="A36" s="46"/>
      <c r="B36" s="46" t="s">
        <v>91</v>
      </c>
      <c r="C36" s="46"/>
      <c r="D36" s="46"/>
      <c r="E36" s="46"/>
      <c r="F36" s="46"/>
      <c r="G36" s="46"/>
      <c r="H36" s="46"/>
      <c r="I36" s="46"/>
      <c r="J36" s="46"/>
    </row>
    <row r="37" spans="1:10" ht="12.75">
      <c r="A37" s="46"/>
      <c r="B37" s="46" t="s">
        <v>92</v>
      </c>
      <c r="C37" s="46"/>
      <c r="D37" s="46"/>
      <c r="E37" s="46"/>
      <c r="F37" s="46"/>
      <c r="G37" s="46"/>
      <c r="H37" s="46"/>
      <c r="I37" s="46"/>
      <c r="J37" s="46"/>
    </row>
    <row r="38" spans="1:10" ht="12.75">
      <c r="A38" s="46"/>
      <c r="B38" s="46"/>
      <c r="C38" s="46"/>
      <c r="D38" s="46"/>
      <c r="E38" s="46"/>
      <c r="F38" s="46"/>
      <c r="G38" s="46"/>
      <c r="H38" s="46"/>
      <c r="I38" s="46"/>
      <c r="J38" s="46"/>
    </row>
    <row r="39" spans="1:10" ht="12.75">
      <c r="A39" s="46" t="s">
        <v>99</v>
      </c>
      <c r="B39" s="46"/>
      <c r="C39" s="46"/>
      <c r="D39" s="46"/>
      <c r="E39" s="46"/>
      <c r="F39" s="46"/>
      <c r="G39" s="46"/>
      <c r="H39" s="46"/>
      <c r="I39" s="46"/>
      <c r="J39" s="46"/>
    </row>
    <row r="40" spans="1:10" ht="12.75">
      <c r="A40" s="46" t="s">
        <v>100</v>
      </c>
      <c r="B40" s="46"/>
      <c r="C40" s="46"/>
      <c r="D40" s="46"/>
      <c r="E40" s="46"/>
      <c r="F40" s="46"/>
      <c r="G40" s="46"/>
      <c r="H40" s="46"/>
      <c r="I40" s="46"/>
      <c r="J40" s="46"/>
    </row>
    <row r="41" spans="1:10" ht="12.75">
      <c r="A41" s="46" t="s">
        <v>101</v>
      </c>
      <c r="B41" s="46"/>
      <c r="C41" s="46"/>
      <c r="D41" s="46"/>
      <c r="E41" s="46"/>
      <c r="F41" s="46"/>
      <c r="G41" s="46"/>
      <c r="H41" s="46"/>
      <c r="I41" s="46"/>
      <c r="J41" s="46"/>
    </row>
    <row r="42" spans="1:10" ht="12.75">
      <c r="A42" s="46" t="s">
        <v>102</v>
      </c>
      <c r="B42" s="46"/>
      <c r="C42" s="46"/>
      <c r="D42" s="46"/>
      <c r="E42" s="46"/>
      <c r="F42" s="46"/>
      <c r="G42" s="46"/>
      <c r="H42" s="46"/>
      <c r="I42" s="46"/>
      <c r="J42" s="46"/>
    </row>
    <row r="43" spans="1:10" ht="12.75">
      <c r="A43" s="46"/>
      <c r="B43" s="46"/>
      <c r="C43" s="46"/>
      <c r="D43" s="46"/>
      <c r="E43" s="46"/>
      <c r="F43" s="46"/>
      <c r="G43" s="46"/>
      <c r="H43" s="46"/>
      <c r="I43" s="46"/>
      <c r="J43" s="46"/>
    </row>
    <row r="44" spans="1:10" ht="12.75">
      <c r="A44" s="46"/>
      <c r="B44" s="46"/>
      <c r="C44" s="46"/>
      <c r="D44" s="46"/>
      <c r="E44" s="46"/>
      <c r="F44" s="46"/>
      <c r="G44" s="46"/>
      <c r="H44" s="46"/>
      <c r="I44" s="46"/>
      <c r="J44" s="46"/>
    </row>
    <row r="45" spans="1:10" ht="12.75">
      <c r="A45" s="46"/>
      <c r="B45" s="46"/>
      <c r="C45" s="46"/>
      <c r="D45" s="46"/>
      <c r="E45" s="46"/>
      <c r="F45" s="46"/>
      <c r="G45" s="46"/>
      <c r="H45" s="46"/>
      <c r="I45" s="46"/>
      <c r="J45" s="46"/>
    </row>
    <row r="46" spans="1:10" ht="12.75">
      <c r="A46" s="46"/>
      <c r="B46" s="46"/>
      <c r="C46" s="46"/>
      <c r="D46" s="46"/>
      <c r="E46" s="46"/>
      <c r="F46" s="46"/>
      <c r="G46" s="46"/>
      <c r="H46" s="46"/>
      <c r="I46" s="46"/>
      <c r="J46" s="46"/>
    </row>
    <row r="47" spans="1:10" ht="12.75">
      <c r="A47" s="46"/>
      <c r="B47" s="46"/>
      <c r="C47" s="46"/>
      <c r="D47" s="46"/>
      <c r="E47" s="46"/>
      <c r="F47" s="46"/>
      <c r="G47" s="46"/>
      <c r="H47" s="46"/>
      <c r="I47" s="46"/>
      <c r="J47" s="46"/>
    </row>
    <row r="48" spans="1:10" ht="12.75">
      <c r="A48" s="46"/>
      <c r="B48" s="46"/>
      <c r="C48" s="46"/>
      <c r="D48" s="46"/>
      <c r="E48" s="46"/>
      <c r="F48" s="46"/>
      <c r="G48" s="46"/>
      <c r="H48" s="46"/>
      <c r="I48" s="46"/>
      <c r="J48" s="46"/>
    </row>
    <row r="49" spans="1:10" ht="12.75">
      <c r="A49" s="46"/>
      <c r="B49" s="46"/>
      <c r="C49" s="46"/>
      <c r="D49" s="46"/>
      <c r="E49" s="46"/>
      <c r="F49" s="46"/>
      <c r="G49" s="46"/>
      <c r="H49" s="46"/>
      <c r="I49" s="46"/>
      <c r="J49" s="46"/>
    </row>
    <row r="50" spans="1:10" ht="12.75">
      <c r="A50" s="46"/>
      <c r="B50" s="46"/>
      <c r="C50" s="46"/>
      <c r="D50" s="46"/>
      <c r="E50" s="46"/>
      <c r="F50" s="46"/>
      <c r="G50" s="46"/>
      <c r="H50" s="46"/>
      <c r="I50" s="46"/>
      <c r="J50" s="46"/>
    </row>
    <row r="51" spans="1:10" ht="12" customHeight="1">
      <c r="A51" s="46"/>
      <c r="B51" s="46"/>
      <c r="C51" s="46"/>
      <c r="D51" s="46"/>
      <c r="E51" s="46"/>
      <c r="F51" s="46"/>
      <c r="G51" s="46"/>
      <c r="H51" s="46"/>
      <c r="I51" s="46"/>
      <c r="J51" s="46"/>
    </row>
    <row r="52" spans="1:10" ht="9.75" customHeight="1">
      <c r="A52" s="189" t="s">
        <v>43</v>
      </c>
      <c r="B52" s="189"/>
      <c r="C52" s="189"/>
      <c r="D52" s="189"/>
      <c r="E52" s="189"/>
      <c r="F52" s="189"/>
      <c r="G52" s="189"/>
      <c r="H52" s="189"/>
      <c r="I52" s="189"/>
      <c r="J52" s="189"/>
    </row>
    <row r="53" spans="1:10" ht="11.25" customHeight="1">
      <c r="A53" s="189" t="s">
        <v>44</v>
      </c>
      <c r="B53" s="189"/>
      <c r="C53" s="189"/>
      <c r="D53" s="189"/>
      <c r="E53" s="189"/>
      <c r="F53" s="189"/>
      <c r="G53" s="189"/>
      <c r="H53" s="189"/>
      <c r="I53" s="189"/>
      <c r="J53" s="189"/>
    </row>
    <row r="54" ht="5.25" customHeight="1">
      <c r="A54" s="139"/>
    </row>
    <row r="55" spans="1:10" ht="11.25" customHeight="1">
      <c r="A55" s="189" t="s">
        <v>45</v>
      </c>
      <c r="B55" s="189"/>
      <c r="C55" s="189"/>
      <c r="D55" s="189"/>
      <c r="E55" s="189"/>
      <c r="F55" s="189"/>
      <c r="G55" s="189"/>
      <c r="H55" s="189"/>
      <c r="I55" s="189"/>
      <c r="J55" s="189"/>
    </row>
    <row r="56" spans="1:10" ht="9" customHeight="1">
      <c r="A56" s="189" t="s">
        <v>46</v>
      </c>
      <c r="B56" s="189"/>
      <c r="C56" s="189"/>
      <c r="D56" s="189"/>
      <c r="E56" s="189"/>
      <c r="F56" s="189"/>
      <c r="G56" s="189"/>
      <c r="H56" s="189"/>
      <c r="I56" s="189"/>
      <c r="J56" s="189"/>
    </row>
    <row r="57" ht="6.75" customHeight="1"/>
  </sheetData>
  <sheetProtection sheet="1" objects="1" scenarios="1"/>
  <mergeCells count="6">
    <mergeCell ref="A55:J55"/>
    <mergeCell ref="A56:J56"/>
    <mergeCell ref="A11:J11"/>
    <mergeCell ref="B3:H3"/>
    <mergeCell ref="A52:J52"/>
    <mergeCell ref="A53:J53"/>
  </mergeCells>
  <printOptions/>
  <pageMargins left="0.5" right="0.75" top="0.25" bottom="0.75" header="0.5" footer="0.5"/>
  <pageSetup horizontalDpi="600" verticalDpi="600" orientation="portrait" scale="94" r:id="rId2"/>
  <colBreaks count="1" manualBreakCount="1">
    <brk id="10" max="39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0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7.8515625" style="0" customWidth="1"/>
    <col min="2" max="2" width="11.8515625" style="0" customWidth="1"/>
    <col min="4" max="4" width="10.57421875" style="0" customWidth="1"/>
    <col min="6" max="6" width="9.28125" style="0" customWidth="1"/>
    <col min="7" max="7" width="14.28125" style="0" customWidth="1"/>
    <col min="8" max="8" width="11.421875" style="0" customWidth="1"/>
  </cols>
  <sheetData>
    <row r="1" spans="1:7" ht="20.25">
      <c r="A1" s="3"/>
      <c r="B1" s="193" t="s">
        <v>35</v>
      </c>
      <c r="C1" s="193"/>
      <c r="D1" s="193"/>
      <c r="E1" s="193"/>
      <c r="F1" s="193"/>
      <c r="G1" s="193"/>
    </row>
    <row r="2" spans="2:7" s="46" customFormat="1" ht="12.75">
      <c r="B2" s="81"/>
      <c r="C2" s="81"/>
      <c r="D2" s="81"/>
      <c r="E2" s="81"/>
      <c r="F2" s="81"/>
      <c r="G2" s="81"/>
    </row>
    <row r="3" spans="1:7" s="46" customFormat="1" ht="12.75">
      <c r="A3" s="82" t="s">
        <v>76</v>
      </c>
      <c r="B3" s="81"/>
      <c r="C3" s="81"/>
      <c r="D3" s="81"/>
      <c r="E3" s="81"/>
      <c r="F3" s="81"/>
      <c r="G3" s="81"/>
    </row>
    <row r="4" spans="1:7" s="46" customFormat="1" ht="12.75">
      <c r="A4" s="80" t="s">
        <v>74</v>
      </c>
      <c r="B4" s="83"/>
      <c r="C4" s="81"/>
      <c r="D4" s="81"/>
      <c r="E4" s="81"/>
      <c r="F4" s="81"/>
      <c r="G4" s="81"/>
    </row>
    <row r="5" spans="1:7" s="46" customFormat="1" ht="12.75">
      <c r="A5" s="80" t="s">
        <v>75</v>
      </c>
      <c r="B5" s="83"/>
      <c r="C5" s="81"/>
      <c r="D5" s="81"/>
      <c r="E5" s="81"/>
      <c r="F5" s="81"/>
      <c r="G5" s="81"/>
    </row>
    <row r="6" spans="1:7" s="46" customFormat="1" ht="12.75">
      <c r="A6" s="80" t="s">
        <v>53</v>
      </c>
      <c r="B6" s="83"/>
      <c r="C6" s="81"/>
      <c r="D6" s="81"/>
      <c r="E6" s="81"/>
      <c r="F6" s="81"/>
      <c r="G6" s="81"/>
    </row>
    <row r="7" spans="1:7" s="46" customFormat="1" ht="13.5" thickBot="1">
      <c r="A7" s="80"/>
      <c r="B7" s="83"/>
      <c r="C7" s="81"/>
      <c r="D7" s="81"/>
      <c r="E7" s="81"/>
      <c r="F7" s="81"/>
      <c r="G7" s="81"/>
    </row>
    <row r="8" spans="1:8" ht="28.5" customHeight="1" thickBot="1">
      <c r="A8" s="182" t="s">
        <v>23</v>
      </c>
      <c r="B8" s="70"/>
      <c r="C8" s="70"/>
      <c r="D8" s="70"/>
      <c r="E8" s="70"/>
      <c r="F8" s="70"/>
      <c r="G8" s="181"/>
      <c r="H8" s="186" t="s">
        <v>57</v>
      </c>
    </row>
    <row r="9" spans="1:8" ht="17.25" customHeight="1" thickBot="1">
      <c r="A9" s="60" t="s">
        <v>0</v>
      </c>
      <c r="B9" s="61"/>
      <c r="C9" s="61"/>
      <c r="D9" s="61"/>
      <c r="E9" s="61"/>
      <c r="F9" s="61"/>
      <c r="G9" s="62"/>
      <c r="H9" s="72">
        <v>2500</v>
      </c>
    </row>
    <row r="10" spans="1:8" ht="17.25" customHeight="1" thickBot="1">
      <c r="A10" s="51" t="s">
        <v>12</v>
      </c>
      <c r="B10" s="52"/>
      <c r="C10" s="53"/>
      <c r="D10" s="52"/>
      <c r="E10" s="54"/>
      <c r="F10" s="54"/>
      <c r="G10" s="55"/>
      <c r="H10" s="73">
        <v>3</v>
      </c>
    </row>
    <row r="11" spans="1:8" ht="18" customHeight="1" thickBot="1">
      <c r="A11" s="20" t="s">
        <v>10</v>
      </c>
      <c r="B11" s="159" t="s">
        <v>79</v>
      </c>
      <c r="C11" s="1"/>
      <c r="D11" s="1"/>
      <c r="E11" s="1"/>
      <c r="F11" s="1"/>
      <c r="G11" s="63"/>
      <c r="H11" s="74">
        <v>1700</v>
      </c>
    </row>
    <row r="12" spans="1:8" ht="15.75" customHeight="1" thickBot="1">
      <c r="A12" s="64"/>
      <c r="B12" s="160" t="s">
        <v>19</v>
      </c>
      <c r="C12" s="53"/>
      <c r="D12" s="53"/>
      <c r="E12" s="53"/>
      <c r="F12" s="53"/>
      <c r="G12" s="59"/>
      <c r="H12" s="75">
        <v>0.5</v>
      </c>
    </row>
    <row r="13" spans="1:8" ht="15.75" customHeight="1" thickBot="1">
      <c r="A13" s="56" t="s">
        <v>11</v>
      </c>
      <c r="B13" s="159" t="s">
        <v>9</v>
      </c>
      <c r="C13" s="57"/>
      <c r="D13" s="57"/>
      <c r="E13" s="57"/>
      <c r="F13" s="57"/>
      <c r="G13" s="58"/>
      <c r="H13" s="75">
        <v>100</v>
      </c>
    </row>
    <row r="14" spans="1:8" ht="15.75" customHeight="1" thickBot="1">
      <c r="A14" s="22" t="s">
        <v>20</v>
      </c>
      <c r="B14" s="160" t="s">
        <v>15</v>
      </c>
      <c r="C14" s="53"/>
      <c r="D14" s="53"/>
      <c r="E14" s="53"/>
      <c r="F14" s="53"/>
      <c r="G14" s="53"/>
      <c r="H14" s="188"/>
    </row>
    <row r="15" spans="1:8" ht="14.25" customHeight="1" thickBot="1">
      <c r="A15" s="65"/>
      <c r="B15" s="161" t="s">
        <v>6</v>
      </c>
      <c r="C15" s="1"/>
      <c r="D15" s="1"/>
      <c r="E15" s="1"/>
      <c r="F15" s="1"/>
      <c r="G15" s="63"/>
      <c r="H15" s="76">
        <v>0.08</v>
      </c>
    </row>
    <row r="16" spans="1:8" ht="15.75" customHeight="1" thickBot="1">
      <c r="A16" s="155" t="s">
        <v>13</v>
      </c>
      <c r="B16" s="159" t="s">
        <v>58</v>
      </c>
      <c r="C16" s="57"/>
      <c r="D16" s="57"/>
      <c r="E16" s="57"/>
      <c r="F16" s="57"/>
      <c r="G16" s="58"/>
      <c r="H16" s="173">
        <f>'Ration Cost Calculator'!H29</f>
        <v>336.19312500000007</v>
      </c>
    </row>
    <row r="17" spans="1:11" ht="13.5" thickBot="1">
      <c r="A17" s="156" t="s">
        <v>17</v>
      </c>
      <c r="B17" s="160" t="s">
        <v>14</v>
      </c>
      <c r="C17" s="53"/>
      <c r="D17" s="53"/>
      <c r="E17" s="53"/>
      <c r="F17" s="53"/>
      <c r="G17" s="152"/>
      <c r="H17" s="77">
        <v>60</v>
      </c>
      <c r="J17" s="68"/>
      <c r="K17" s="68"/>
    </row>
    <row r="18" spans="1:8" ht="14.25" customHeight="1" thickBot="1">
      <c r="A18" s="157" t="s">
        <v>77</v>
      </c>
      <c r="B18" s="162" t="s">
        <v>22</v>
      </c>
      <c r="C18" s="153"/>
      <c r="D18" s="153"/>
      <c r="E18" s="153"/>
      <c r="F18" s="153"/>
      <c r="G18" s="154"/>
      <c r="H18" s="78">
        <v>0.9</v>
      </c>
    </row>
    <row r="19" spans="1:8" ht="15" customHeight="1" thickBot="1">
      <c r="A19" s="183" t="s">
        <v>38</v>
      </c>
      <c r="B19" s="184"/>
      <c r="C19" s="185"/>
      <c r="D19" s="185"/>
      <c r="E19" s="185"/>
      <c r="F19" s="185"/>
      <c r="G19" s="185"/>
      <c r="H19" s="187"/>
    </row>
    <row r="20" spans="1:8" ht="12.75" customHeight="1" thickBot="1">
      <c r="A20" s="158"/>
      <c r="B20" s="79">
        <v>4</v>
      </c>
      <c r="C20" s="79">
        <v>10</v>
      </c>
      <c r="D20" s="79">
        <v>16</v>
      </c>
      <c r="E20" s="79">
        <v>20</v>
      </c>
      <c r="F20" s="79">
        <v>30</v>
      </c>
      <c r="G20" s="79">
        <v>40</v>
      </c>
      <c r="H20" s="71"/>
    </row>
    <row r="21" spans="1:8" ht="20.25">
      <c r="A21" s="66"/>
      <c r="B21" s="67"/>
      <c r="C21" s="6"/>
      <c r="D21" s="6"/>
      <c r="E21" s="6"/>
      <c r="F21" s="6"/>
      <c r="G21" s="6"/>
      <c r="H21" t="s">
        <v>21</v>
      </c>
    </row>
    <row r="22" spans="2:7" ht="16.5" thickBot="1">
      <c r="B22" s="194" t="s">
        <v>8</v>
      </c>
      <c r="C22" s="194"/>
      <c r="D22" s="194"/>
      <c r="E22" s="194"/>
      <c r="F22" s="194"/>
      <c r="G22" s="194"/>
    </row>
    <row r="23" spans="1:12" ht="16.5" thickBot="1">
      <c r="A23" s="19" t="s">
        <v>54</v>
      </c>
      <c r="B23" s="50">
        <f>$B$20</f>
        <v>4</v>
      </c>
      <c r="C23" s="50">
        <f>$C$20</f>
        <v>10</v>
      </c>
      <c r="D23" s="50">
        <f>$D$20</f>
        <v>16</v>
      </c>
      <c r="E23" s="50">
        <f>$E$20</f>
        <v>20</v>
      </c>
      <c r="F23" s="50">
        <f>$F$20</f>
        <v>30</v>
      </c>
      <c r="G23" s="50">
        <f>$G$20</f>
        <v>40</v>
      </c>
      <c r="L23" s="46"/>
    </row>
    <row r="24" spans="1:8" ht="12.75">
      <c r="A24" s="23" t="s">
        <v>0</v>
      </c>
      <c r="B24" s="47">
        <f aca="true" t="shared" si="0" ref="B24:G24">$H$9</f>
        <v>2500</v>
      </c>
      <c r="C24" s="48">
        <f t="shared" si="0"/>
        <v>2500</v>
      </c>
      <c r="D24" s="48">
        <f t="shared" si="0"/>
        <v>2500</v>
      </c>
      <c r="E24" s="48">
        <f t="shared" si="0"/>
        <v>2500</v>
      </c>
      <c r="F24" s="48">
        <f t="shared" si="0"/>
        <v>2500</v>
      </c>
      <c r="G24" s="49">
        <f t="shared" si="0"/>
        <v>2500</v>
      </c>
      <c r="H24" s="2"/>
    </row>
    <row r="25" spans="1:8" ht="13.5" thickBot="1">
      <c r="A25" s="12" t="s">
        <v>1</v>
      </c>
      <c r="B25" s="30">
        <f aca="true" t="shared" si="1" ref="B25:G25">$H$11*$H$12</f>
        <v>850</v>
      </c>
      <c r="C25" s="38">
        <f t="shared" si="1"/>
        <v>850</v>
      </c>
      <c r="D25" s="38">
        <f t="shared" si="1"/>
        <v>850</v>
      </c>
      <c r="E25" s="38">
        <f t="shared" si="1"/>
        <v>850</v>
      </c>
      <c r="F25" s="38">
        <f t="shared" si="1"/>
        <v>850</v>
      </c>
      <c r="G25" s="14">
        <f t="shared" si="1"/>
        <v>850</v>
      </c>
      <c r="H25" s="2"/>
    </row>
    <row r="26" spans="1:8" ht="13.5" thickBot="1">
      <c r="A26" s="45"/>
      <c r="B26" s="15"/>
      <c r="C26" s="15"/>
      <c r="D26" s="15"/>
      <c r="E26" s="15"/>
      <c r="F26" s="15"/>
      <c r="G26" s="15"/>
      <c r="H26" s="2"/>
    </row>
    <row r="27" spans="1:10" ht="12.75">
      <c r="A27" s="23" t="s">
        <v>4</v>
      </c>
      <c r="B27" s="29">
        <f aca="true" t="shared" si="2" ref="B27:G27">B24-B25</f>
        <v>1650</v>
      </c>
      <c r="C27" s="37">
        <f t="shared" si="2"/>
        <v>1650</v>
      </c>
      <c r="D27" s="37">
        <f t="shared" si="2"/>
        <v>1650</v>
      </c>
      <c r="E27" s="37">
        <f t="shared" si="2"/>
        <v>1650</v>
      </c>
      <c r="F27" s="37">
        <f t="shared" si="2"/>
        <v>1650</v>
      </c>
      <c r="G27" s="24">
        <f t="shared" si="2"/>
        <v>1650</v>
      </c>
      <c r="H27" s="2"/>
      <c r="J27" s="68"/>
    </row>
    <row r="28" spans="1:8" ht="13.5" thickBot="1">
      <c r="A28" s="12" t="s">
        <v>5</v>
      </c>
      <c r="B28" s="32">
        <f aca="true" t="shared" si="3" ref="B28:G28">$H$10</f>
        <v>3</v>
      </c>
      <c r="C28" s="40">
        <f t="shared" si="3"/>
        <v>3</v>
      </c>
      <c r="D28" s="40">
        <f t="shared" si="3"/>
        <v>3</v>
      </c>
      <c r="E28" s="40">
        <f t="shared" si="3"/>
        <v>3</v>
      </c>
      <c r="F28" s="40">
        <f t="shared" si="3"/>
        <v>3</v>
      </c>
      <c r="G28" s="13">
        <f t="shared" si="3"/>
        <v>3</v>
      </c>
      <c r="H28" s="2"/>
    </row>
    <row r="29" spans="1:12" ht="13.5" thickBot="1">
      <c r="A29" s="7"/>
      <c r="B29" s="33"/>
      <c r="C29" s="41"/>
      <c r="D29" s="41"/>
      <c r="E29" s="41"/>
      <c r="F29" s="41"/>
      <c r="G29" s="5"/>
      <c r="H29" s="2"/>
      <c r="L29" s="11"/>
    </row>
    <row r="30" spans="1:8" ht="26.25" customHeight="1">
      <c r="A30" s="23" t="s">
        <v>16</v>
      </c>
      <c r="B30" s="29">
        <f aca="true" t="shared" si="4" ref="B30:G30">B27/B28</f>
        <v>550</v>
      </c>
      <c r="C30" s="37">
        <f t="shared" si="4"/>
        <v>550</v>
      </c>
      <c r="D30" s="37">
        <f t="shared" si="4"/>
        <v>550</v>
      </c>
      <c r="E30" s="37">
        <f t="shared" si="4"/>
        <v>550</v>
      </c>
      <c r="F30" s="37">
        <f t="shared" si="4"/>
        <v>550</v>
      </c>
      <c r="G30" s="24">
        <f t="shared" si="4"/>
        <v>550</v>
      </c>
      <c r="H30" s="2"/>
    </row>
    <row r="31" spans="1:8" ht="12.75">
      <c r="A31" s="25" t="s">
        <v>78</v>
      </c>
      <c r="B31" s="34">
        <f aca="true" t="shared" si="5" ref="B31:G31">$H$13</f>
        <v>100</v>
      </c>
      <c r="C31" s="42">
        <f t="shared" si="5"/>
        <v>100</v>
      </c>
      <c r="D31" s="42">
        <f t="shared" si="5"/>
        <v>100</v>
      </c>
      <c r="E31" s="42">
        <f t="shared" si="5"/>
        <v>100</v>
      </c>
      <c r="F31" s="42">
        <f t="shared" si="5"/>
        <v>100</v>
      </c>
      <c r="G31" s="26">
        <f t="shared" si="5"/>
        <v>100</v>
      </c>
      <c r="H31" s="2"/>
    </row>
    <row r="32" spans="1:8" ht="12.75">
      <c r="A32" s="27" t="s">
        <v>18</v>
      </c>
      <c r="B32" s="35">
        <f aca="true" t="shared" si="6" ref="B32:G32">$H$17</f>
        <v>60</v>
      </c>
      <c r="C32" s="43">
        <f t="shared" si="6"/>
        <v>60</v>
      </c>
      <c r="D32" s="43">
        <f t="shared" si="6"/>
        <v>60</v>
      </c>
      <c r="E32" s="43">
        <f t="shared" si="6"/>
        <v>60</v>
      </c>
      <c r="F32" s="43">
        <f t="shared" si="6"/>
        <v>60</v>
      </c>
      <c r="G32" s="28">
        <f t="shared" si="6"/>
        <v>60</v>
      </c>
      <c r="H32" s="2"/>
    </row>
    <row r="33" spans="1:8" ht="12.75">
      <c r="A33" s="25" t="s">
        <v>2</v>
      </c>
      <c r="B33" s="34">
        <f aca="true" t="shared" si="7" ref="B33:G33">$H$16</f>
        <v>336.19312500000007</v>
      </c>
      <c r="C33" s="42">
        <f t="shared" si="7"/>
        <v>336.19312500000007</v>
      </c>
      <c r="D33" s="42">
        <f t="shared" si="7"/>
        <v>336.19312500000007</v>
      </c>
      <c r="E33" s="42">
        <f t="shared" si="7"/>
        <v>336.19312500000007</v>
      </c>
      <c r="F33" s="42">
        <f t="shared" si="7"/>
        <v>336.19312500000007</v>
      </c>
      <c r="G33" s="26">
        <f t="shared" si="7"/>
        <v>336.19312500000007</v>
      </c>
      <c r="H33" s="2"/>
    </row>
    <row r="34" spans="1:8" ht="13.5" thickBot="1">
      <c r="A34" s="170" t="s">
        <v>3</v>
      </c>
      <c r="B34" s="171">
        <f aca="true" t="shared" si="8" ref="B34:G34">B24*$H$15</f>
        <v>200</v>
      </c>
      <c r="C34" s="171">
        <f t="shared" si="8"/>
        <v>200</v>
      </c>
      <c r="D34" s="171">
        <f t="shared" si="8"/>
        <v>200</v>
      </c>
      <c r="E34" s="171">
        <f t="shared" si="8"/>
        <v>200</v>
      </c>
      <c r="F34" s="171">
        <f t="shared" si="8"/>
        <v>200</v>
      </c>
      <c r="G34" s="172">
        <f t="shared" si="8"/>
        <v>200</v>
      </c>
      <c r="H34" s="2"/>
    </row>
    <row r="35" spans="1:8" ht="12.75">
      <c r="A35" s="8"/>
      <c r="B35" s="166"/>
      <c r="C35" s="166"/>
      <c r="D35" s="166"/>
      <c r="E35" s="166"/>
      <c r="F35" s="166"/>
      <c r="G35" s="166"/>
      <c r="H35" s="169"/>
    </row>
    <row r="36" spans="1:8" ht="18.75" thickBot="1">
      <c r="A36" s="195" t="s">
        <v>62</v>
      </c>
      <c r="B36" s="195"/>
      <c r="C36" s="195"/>
      <c r="D36" s="195"/>
      <c r="E36" s="195"/>
      <c r="F36" s="195"/>
      <c r="G36" s="195"/>
      <c r="H36" s="169"/>
    </row>
    <row r="37" spans="1:8" ht="26.25" thickBot="1">
      <c r="A37" s="167" t="s">
        <v>7</v>
      </c>
      <c r="B37" s="168">
        <f aca="true" t="shared" si="9" ref="B37:G37">SUM(B30:B33)+(B34/B28)</f>
        <v>1112.8597916666668</v>
      </c>
      <c r="C37" s="168">
        <f t="shared" si="9"/>
        <v>1112.8597916666668</v>
      </c>
      <c r="D37" s="168">
        <f t="shared" si="9"/>
        <v>1112.8597916666668</v>
      </c>
      <c r="E37" s="168">
        <f t="shared" si="9"/>
        <v>1112.8597916666668</v>
      </c>
      <c r="F37" s="168">
        <f t="shared" si="9"/>
        <v>1112.8597916666668</v>
      </c>
      <c r="G37" s="168">
        <f t="shared" si="9"/>
        <v>1112.8597916666668</v>
      </c>
      <c r="H37" s="2"/>
    </row>
    <row r="38" spans="1:8" ht="13.5" thickBot="1">
      <c r="A38" s="7"/>
      <c r="B38" s="31"/>
      <c r="C38" s="39"/>
      <c r="D38" s="39"/>
      <c r="E38" s="39"/>
      <c r="F38" s="39"/>
      <c r="G38" s="4"/>
      <c r="H38" s="2"/>
    </row>
    <row r="39" spans="1:8" ht="26.25" thickBot="1">
      <c r="A39" s="165" t="s">
        <v>59</v>
      </c>
      <c r="B39" s="36">
        <f aca="true" t="shared" si="10" ref="B39:G39">B37/B23</f>
        <v>278.2149479166667</v>
      </c>
      <c r="C39" s="44">
        <f t="shared" si="10"/>
        <v>111.28597916666668</v>
      </c>
      <c r="D39" s="44">
        <f t="shared" si="10"/>
        <v>69.55373697916667</v>
      </c>
      <c r="E39" s="44">
        <f t="shared" si="10"/>
        <v>55.64298958333334</v>
      </c>
      <c r="F39" s="44">
        <f t="shared" si="10"/>
        <v>37.09532638888889</v>
      </c>
      <c r="G39" s="17">
        <f t="shared" si="10"/>
        <v>27.82149479166667</v>
      </c>
      <c r="H39" s="2"/>
    </row>
    <row r="40" spans="1:8" ht="13.5" thickBot="1">
      <c r="A40" s="7"/>
      <c r="B40" s="33"/>
      <c r="C40" s="41"/>
      <c r="D40" s="41"/>
      <c r="E40" s="41"/>
      <c r="F40" s="41"/>
      <c r="G40" s="5"/>
      <c r="H40" s="2"/>
    </row>
    <row r="41" spans="1:8" ht="13.5" thickBot="1">
      <c r="A41" s="163" t="s">
        <v>60</v>
      </c>
      <c r="B41" s="164">
        <f aca="true" t="shared" si="11" ref="B41:G41">$H$18</f>
        <v>0.9</v>
      </c>
      <c r="C41" s="164">
        <f t="shared" si="11"/>
        <v>0.9</v>
      </c>
      <c r="D41" s="164">
        <f t="shared" si="11"/>
        <v>0.9</v>
      </c>
      <c r="E41" s="164">
        <f t="shared" si="11"/>
        <v>0.9</v>
      </c>
      <c r="F41" s="164">
        <f t="shared" si="11"/>
        <v>0.9</v>
      </c>
      <c r="G41" s="164">
        <f t="shared" si="11"/>
        <v>0.9</v>
      </c>
      <c r="H41" s="2"/>
    </row>
    <row r="42" spans="1:8" ht="13.5" thickBot="1">
      <c r="A42" s="7"/>
      <c r="B42" s="33"/>
      <c r="C42" s="41"/>
      <c r="D42" s="41"/>
      <c r="E42" s="41"/>
      <c r="F42" s="41"/>
      <c r="G42" s="5"/>
      <c r="H42" s="2"/>
    </row>
    <row r="43" spans="1:8" ht="26.25" thickBot="1">
      <c r="A43" s="16" t="s">
        <v>61</v>
      </c>
      <c r="B43" s="36">
        <f aca="true" t="shared" si="12" ref="B43:G43">B39/B41</f>
        <v>309.1277199074074</v>
      </c>
      <c r="C43" s="44">
        <f t="shared" si="12"/>
        <v>123.65108796296298</v>
      </c>
      <c r="D43" s="44">
        <f t="shared" si="12"/>
        <v>77.28192997685186</v>
      </c>
      <c r="E43" s="44">
        <f t="shared" si="12"/>
        <v>61.82554398148149</v>
      </c>
      <c r="F43" s="44">
        <f t="shared" si="12"/>
        <v>41.217029320987656</v>
      </c>
      <c r="G43" s="17">
        <f t="shared" si="12"/>
        <v>30.912771990740744</v>
      </c>
      <c r="H43" s="2"/>
    </row>
    <row r="44" spans="1:8" ht="12.75">
      <c r="A44" s="8"/>
      <c r="B44" s="18"/>
      <c r="C44" s="18"/>
      <c r="D44" s="18"/>
      <c r="E44" s="18"/>
      <c r="F44" s="18"/>
      <c r="G44" s="18"/>
      <c r="H44" s="2"/>
    </row>
    <row r="45" spans="1:8" ht="12.75">
      <c r="A45" s="148" t="s">
        <v>52</v>
      </c>
      <c r="B45" s="147" t="s">
        <v>48</v>
      </c>
      <c r="C45" s="18"/>
      <c r="D45" s="18"/>
      <c r="E45" s="142"/>
      <c r="H45" s="2"/>
    </row>
    <row r="46" spans="1:8" ht="12.75">
      <c r="A46" s="137" t="s">
        <v>56</v>
      </c>
      <c r="B46" s="141">
        <f>Introduction!C15</f>
        <v>39206</v>
      </c>
      <c r="G46" s="18"/>
      <c r="H46" s="2"/>
    </row>
    <row r="47" spans="4:8" ht="12.75">
      <c r="D47" s="18"/>
      <c r="E47" s="18"/>
      <c r="F47" s="18"/>
      <c r="G47" s="18"/>
      <c r="H47" s="2"/>
    </row>
    <row r="48" s="10" customFormat="1" ht="12.75">
      <c r="H48" s="9"/>
    </row>
    <row r="49" ht="12.75">
      <c r="H49" s="2"/>
    </row>
    <row r="50" ht="12.75">
      <c r="H50" s="2"/>
    </row>
  </sheetData>
  <sheetProtection sheet="1" objects="1" scenarios="1"/>
  <mergeCells count="3">
    <mergeCell ref="B1:G1"/>
    <mergeCell ref="B22:G22"/>
    <mergeCell ref="A36:G36"/>
  </mergeCells>
  <printOptions/>
  <pageMargins left="0.5" right="0.5" top="1" bottom="0.5" header="0.5" footer="0.5"/>
  <pageSetup horizontalDpi="600" verticalDpi="600" orientation="portrait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1"/>
  <sheetViews>
    <sheetView showGridLines="0" workbookViewId="0" topLeftCell="A1">
      <selection activeCell="H24" sqref="H24"/>
    </sheetView>
  </sheetViews>
  <sheetFormatPr defaultColWidth="9.140625" defaultRowHeight="12.75"/>
  <cols>
    <col min="1" max="1" width="17.8515625" style="0" customWidth="1"/>
    <col min="2" max="2" width="4.28125" style="0" customWidth="1"/>
    <col min="3" max="3" width="9.00390625" style="0" customWidth="1"/>
    <col min="4" max="4" width="0.2890625" style="0" hidden="1" customWidth="1"/>
    <col min="5" max="5" width="10.57421875" style="0" bestFit="1" customWidth="1"/>
    <col min="7" max="7" width="11.8515625" style="0" bestFit="1" customWidth="1"/>
  </cols>
  <sheetData>
    <row r="1" ht="12.75">
      <c r="J1" s="68"/>
    </row>
    <row r="2" spans="1:8" ht="18">
      <c r="A2" s="199" t="s">
        <v>42</v>
      </c>
      <c r="B2" s="199"/>
      <c r="C2" s="199"/>
      <c r="D2" s="199"/>
      <c r="E2" s="199"/>
      <c r="F2" s="199"/>
      <c r="G2" s="199"/>
      <c r="H2" s="199"/>
    </row>
    <row r="3" spans="1:8" ht="12.75" customHeight="1">
      <c r="A3" s="174"/>
      <c r="B3" s="174"/>
      <c r="C3" s="174"/>
      <c r="D3" s="174"/>
      <c r="E3" s="174"/>
      <c r="F3" s="174"/>
      <c r="G3" s="174"/>
      <c r="H3" s="174"/>
    </row>
    <row r="4" spans="1:8" s="176" customFormat="1" ht="12.75" customHeight="1">
      <c r="A4" s="69" t="s">
        <v>72</v>
      </c>
      <c r="B4" s="175"/>
      <c r="C4" s="175"/>
      <c r="D4" s="175"/>
      <c r="E4" s="175"/>
      <c r="F4" s="175"/>
      <c r="G4" s="175"/>
      <c r="H4" s="175"/>
    </row>
    <row r="5" spans="1:8" s="176" customFormat="1" ht="12.75" customHeight="1">
      <c r="A5" s="69" t="s">
        <v>63</v>
      </c>
      <c r="B5" s="175"/>
      <c r="C5" s="175"/>
      <c r="D5" s="175"/>
      <c r="E5" s="175"/>
      <c r="F5" s="175"/>
      <c r="G5" s="175"/>
      <c r="H5" s="175"/>
    </row>
    <row r="6" spans="1:8" s="176" customFormat="1" ht="12.75" customHeight="1">
      <c r="A6" s="69" t="s">
        <v>64</v>
      </c>
      <c r="B6" s="175"/>
      <c r="C6" s="175"/>
      <c r="D6" s="175"/>
      <c r="E6" s="175"/>
      <c r="F6" s="175"/>
      <c r="G6" s="175"/>
      <c r="H6" s="175"/>
    </row>
    <row r="7" spans="1:11" ht="12.75">
      <c r="A7" t="s">
        <v>65</v>
      </c>
      <c r="G7" s="10"/>
      <c r="K7" s="10"/>
    </row>
    <row r="8" ht="12.75">
      <c r="A8" t="s">
        <v>73</v>
      </c>
    </row>
    <row r="9" ht="12.75">
      <c r="A9" t="s">
        <v>66</v>
      </c>
    </row>
    <row r="10" ht="12.75">
      <c r="B10" t="s">
        <v>67</v>
      </c>
    </row>
    <row r="11" ht="12.75">
      <c r="B11" t="s">
        <v>68</v>
      </c>
    </row>
    <row r="12" ht="12.75">
      <c r="B12" t="s">
        <v>69</v>
      </c>
    </row>
    <row r="13" ht="12.75">
      <c r="B13" t="s">
        <v>70</v>
      </c>
    </row>
    <row r="14" ht="12.75">
      <c r="B14" t="s">
        <v>71</v>
      </c>
    </row>
    <row r="15" ht="13.5" thickBot="1"/>
    <row r="16" spans="1:8" ht="18.75" thickBot="1">
      <c r="A16" s="196" t="s">
        <v>42</v>
      </c>
      <c r="B16" s="197"/>
      <c r="C16" s="197"/>
      <c r="D16" s="197"/>
      <c r="E16" s="197"/>
      <c r="F16" s="197"/>
      <c r="G16" s="197"/>
      <c r="H16" s="198"/>
    </row>
    <row r="17" spans="1:8" ht="13.5" thickTop="1">
      <c r="A17" s="105" t="s">
        <v>39</v>
      </c>
      <c r="B17" s="113">
        <v>285</v>
      </c>
      <c r="C17" s="85"/>
      <c r="D17" s="85"/>
      <c r="E17" s="86"/>
      <c r="F17" s="86"/>
      <c r="G17" s="85"/>
      <c r="H17" s="21"/>
    </row>
    <row r="18" spans="1:8" ht="12.75">
      <c r="A18" s="93"/>
      <c r="B18" s="95"/>
      <c r="C18" s="102"/>
      <c r="D18" s="84"/>
      <c r="E18" s="112" t="s">
        <v>37</v>
      </c>
      <c r="F18" s="103"/>
      <c r="G18" s="87"/>
      <c r="H18" s="63"/>
    </row>
    <row r="19" spans="1:8" ht="12.75">
      <c r="A19" s="144" t="s">
        <v>51</v>
      </c>
      <c r="B19" s="145"/>
      <c r="C19" s="97" t="s">
        <v>31</v>
      </c>
      <c r="D19" s="110"/>
      <c r="E19" s="100" t="s">
        <v>36</v>
      </c>
      <c r="F19" s="111" t="s">
        <v>32</v>
      </c>
      <c r="G19" s="101" t="s">
        <v>34</v>
      </c>
      <c r="H19" s="89" t="s">
        <v>30</v>
      </c>
    </row>
    <row r="20" spans="1:8" ht="12.75">
      <c r="A20" s="115" t="s">
        <v>24</v>
      </c>
      <c r="B20" s="116"/>
      <c r="C20" s="117">
        <v>30</v>
      </c>
      <c r="D20" s="118"/>
      <c r="E20" s="119">
        <v>0</v>
      </c>
      <c r="F20" s="120">
        <v>0.15</v>
      </c>
      <c r="G20" s="121">
        <f>(($B$17*E20)/2000)*(1+F20)</f>
        <v>0</v>
      </c>
      <c r="H20" s="122">
        <f aca="true" t="shared" si="0" ref="H20:H27">C20*G20</f>
        <v>0</v>
      </c>
    </row>
    <row r="21" spans="1:8" ht="12.75">
      <c r="A21" s="123" t="s">
        <v>25</v>
      </c>
      <c r="B21" s="124"/>
      <c r="C21" s="125">
        <v>12</v>
      </c>
      <c r="D21" s="126"/>
      <c r="E21" s="127">
        <v>0</v>
      </c>
      <c r="F21" s="128"/>
      <c r="G21" s="129">
        <f aca="true" t="shared" si="1" ref="G21:G27">(($B$17*E21)/2000)*(1+F21)</f>
        <v>0</v>
      </c>
      <c r="H21" s="130">
        <f t="shared" si="0"/>
        <v>0</v>
      </c>
    </row>
    <row r="22" spans="1:8" ht="12.75">
      <c r="A22" s="123" t="s">
        <v>26</v>
      </c>
      <c r="B22" s="124"/>
      <c r="C22" s="125">
        <v>110</v>
      </c>
      <c r="D22" s="126"/>
      <c r="E22" s="127">
        <v>0</v>
      </c>
      <c r="F22" s="128">
        <v>0.1</v>
      </c>
      <c r="G22" s="129">
        <f t="shared" si="1"/>
        <v>0</v>
      </c>
      <c r="H22" s="130">
        <f t="shared" si="0"/>
        <v>0</v>
      </c>
    </row>
    <row r="23" spans="1:8" ht="12.75">
      <c r="A23" s="123" t="s">
        <v>27</v>
      </c>
      <c r="B23" s="124"/>
      <c r="C23" s="125">
        <v>65</v>
      </c>
      <c r="D23" s="126"/>
      <c r="E23" s="127">
        <v>29.5</v>
      </c>
      <c r="F23" s="128">
        <v>0.1</v>
      </c>
      <c r="G23" s="129">
        <f t="shared" si="1"/>
        <v>4.624125000000001</v>
      </c>
      <c r="H23" s="130">
        <f t="shared" si="0"/>
        <v>300.56812500000007</v>
      </c>
    </row>
    <row r="24" spans="1:8" ht="12.75">
      <c r="A24" s="131" t="s">
        <v>40</v>
      </c>
      <c r="B24" s="124"/>
      <c r="C24" s="125">
        <v>3.5</v>
      </c>
      <c r="D24" s="126"/>
      <c r="E24" s="127">
        <v>2</v>
      </c>
      <c r="F24" s="128"/>
      <c r="G24" s="129">
        <f t="shared" si="1"/>
        <v>0.285</v>
      </c>
      <c r="H24" s="130">
        <f>((G24*2000)/56)*C24</f>
        <v>35.625</v>
      </c>
    </row>
    <row r="25" spans="1:8" ht="12.75">
      <c r="A25" s="123" t="s">
        <v>28</v>
      </c>
      <c r="B25" s="124"/>
      <c r="C25" s="125">
        <v>240</v>
      </c>
      <c r="D25" s="126"/>
      <c r="E25" s="127">
        <v>0</v>
      </c>
      <c r="F25" s="128"/>
      <c r="G25" s="129">
        <f t="shared" si="1"/>
        <v>0</v>
      </c>
      <c r="H25" s="130">
        <f t="shared" si="0"/>
        <v>0</v>
      </c>
    </row>
    <row r="26" spans="1:8" ht="12.75">
      <c r="A26" s="123" t="s">
        <v>29</v>
      </c>
      <c r="B26" s="124"/>
      <c r="C26" s="125"/>
      <c r="D26" s="126"/>
      <c r="E26" s="127">
        <v>0</v>
      </c>
      <c r="F26" s="128"/>
      <c r="G26" s="129">
        <f t="shared" si="1"/>
        <v>0</v>
      </c>
      <c r="H26" s="130">
        <f t="shared" si="0"/>
        <v>0</v>
      </c>
    </row>
    <row r="27" spans="1:8" ht="13.5" thickBot="1">
      <c r="A27" s="94" t="s">
        <v>29</v>
      </c>
      <c r="B27" s="96"/>
      <c r="C27" s="114"/>
      <c r="D27" s="98"/>
      <c r="E27" s="99">
        <v>0</v>
      </c>
      <c r="F27" s="132"/>
      <c r="G27" s="133">
        <f t="shared" si="1"/>
        <v>0</v>
      </c>
      <c r="H27" s="134">
        <f t="shared" si="0"/>
        <v>0</v>
      </c>
    </row>
    <row r="28" spans="1:8" ht="13.5" thickTop="1">
      <c r="A28" s="90"/>
      <c r="B28" s="68"/>
      <c r="C28" s="68"/>
      <c r="D28" s="68"/>
      <c r="E28" s="68"/>
      <c r="F28" s="68"/>
      <c r="G28" s="177"/>
      <c r="H28" s="149"/>
    </row>
    <row r="29" spans="1:8" ht="13.5" thickBot="1">
      <c r="A29" s="91" t="s">
        <v>41</v>
      </c>
      <c r="B29" s="92"/>
      <c r="C29" s="92"/>
      <c r="D29" s="92"/>
      <c r="E29" s="92"/>
      <c r="F29" s="92"/>
      <c r="G29" s="178" t="s">
        <v>33</v>
      </c>
      <c r="H29" s="143">
        <f>SUM(H20:H27)</f>
        <v>336.19312500000007</v>
      </c>
    </row>
    <row r="30" spans="1:8" ht="12.75">
      <c r="A30" s="68"/>
      <c r="B30" s="68"/>
      <c r="C30" s="68"/>
      <c r="D30" s="68"/>
      <c r="E30" s="68"/>
      <c r="F30" s="88"/>
      <c r="G30" s="179"/>
      <c r="H30" s="106"/>
    </row>
    <row r="31" spans="6:8" ht="13.5" thickBot="1">
      <c r="F31" s="150" t="s">
        <v>55</v>
      </c>
      <c r="G31" s="180"/>
      <c r="H31" s="104">
        <f>H29/B17</f>
        <v>1.1796250000000001</v>
      </c>
    </row>
  </sheetData>
  <sheetProtection sheet="1" objects="1" scenarios="1"/>
  <mergeCells count="2">
    <mergeCell ref="A16:H16"/>
    <mergeCell ref="A2:H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Whittle</dc:creator>
  <cp:keywords/>
  <dc:description/>
  <cp:lastModifiedBy>xgrover</cp:lastModifiedBy>
  <cp:lastPrinted>2007-05-04T15:33:19Z</cp:lastPrinted>
  <dcterms:created xsi:type="dcterms:W3CDTF">1999-02-26T12:52:25Z</dcterms:created>
  <dcterms:modified xsi:type="dcterms:W3CDTF">2007-05-04T17:56:33Z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1692248749</vt:i4>
  </property>
  <property fmtid="{D5CDD505-2E9C-101B-9397-08002B2CF9AE}" pid="3" name="_EmailSubject">
    <vt:lpwstr>Update Calculator</vt:lpwstr>
  </property>
  <property fmtid="{D5CDD505-2E9C-101B-9397-08002B2CF9AE}" pid="4" name="_AuthorEmail">
    <vt:lpwstr>wwhittle@vt.edu</vt:lpwstr>
  </property>
  <property fmtid="{D5CDD505-2E9C-101B-9397-08002B2CF9AE}" pid="5" name="_AuthorEmailDisplayName">
    <vt:lpwstr>Whittle, Bill</vt:lpwstr>
  </property>
  <property fmtid="{D5CDD505-2E9C-101B-9397-08002B2CF9AE}" pid="6" name="_ReviewingToolsShownOnce">
    <vt:lpwstr/>
  </property>
</Properties>
</file>